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activeTab="0"/>
  </bookViews>
  <sheets>
    <sheet name="balans" sheetId="1" r:id="rId1"/>
    <sheet name="Resultaatbegroting" sheetId="2" r:id="rId2"/>
    <sheet name="Boekhouding" sheetId="3" r:id="rId3"/>
  </sheets>
  <externalReferences>
    <externalReference r:id="rId6"/>
  </externalReferences>
  <definedNames>
    <definedName name="_xlnm.Print_Area" localSheetId="0">'balans'!$A$1:$F$41</definedName>
  </definedNames>
  <calcPr fullCalcOnLoad="1"/>
</workbook>
</file>

<file path=xl/comments2.xml><?xml version="1.0" encoding="utf-8"?>
<comments xmlns="http://schemas.openxmlformats.org/spreadsheetml/2006/main">
  <authors>
    <author>Dennis en Renalda van Leenen</author>
  </authors>
  <commentList>
    <comment ref="B29" authorId="0">
      <text>
        <r>
          <rPr>
            <b/>
            <sz val="9"/>
            <color indexed="8"/>
            <rFont val="Tahoma"/>
            <family val="2"/>
          </rPr>
          <t>Dennis en Renalda van Leenen: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extra presentje ivm corona
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>Dennis en Renalda van Leenen: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extra presentje ivm corona
</t>
        </r>
      </text>
    </comment>
  </commentList>
</comments>
</file>

<file path=xl/sharedStrings.xml><?xml version="1.0" encoding="utf-8"?>
<sst xmlns="http://schemas.openxmlformats.org/spreadsheetml/2006/main" count="198" uniqueCount="106">
  <si>
    <t>Oudervereniging Trinitascollege locatie "Han Fortmann"</t>
  </si>
  <si>
    <t>Balans per 31 juli</t>
  </si>
  <si>
    <t>Activa</t>
  </si>
  <si>
    <t>€</t>
  </si>
  <si>
    <t>Passiva</t>
  </si>
  <si>
    <t xml:space="preserve">Rabo Spaarrekening </t>
  </si>
  <si>
    <t xml:space="preserve">Rabo Rekening Courant </t>
  </si>
  <si>
    <t xml:space="preserve">Bank </t>
  </si>
  <si>
    <t>Kas/nog te storten</t>
  </si>
  <si>
    <t>Nog te ontvangen rente</t>
  </si>
  <si>
    <t>Activa Totaal</t>
  </si>
  <si>
    <t>Beginvermogen</t>
  </si>
  <si>
    <t>Resultaat boekjaar</t>
  </si>
  <si>
    <t>Eindvermogen</t>
  </si>
  <si>
    <t>Te verrekenen/betalen</t>
  </si>
  <si>
    <r>
      <t>Te betalen posten :</t>
    </r>
    <r>
      <rPr>
        <sz val="18"/>
        <color indexed="8"/>
        <rFont val="Calibri"/>
        <family val="2"/>
      </rPr>
      <t>*</t>
    </r>
  </si>
  <si>
    <t>Passiva Totaal</t>
  </si>
  <si>
    <r>
      <t xml:space="preserve"> </t>
    </r>
    <r>
      <rPr>
        <sz val="18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Specificaties </t>
    </r>
  </si>
  <si>
    <t>Datum</t>
  </si>
  <si>
    <t xml:space="preserve">Bedrag </t>
  </si>
  <si>
    <t xml:space="preserve">Omschrijving </t>
  </si>
  <si>
    <t xml:space="preserve">Bet datum </t>
  </si>
  <si>
    <t>Te betalen posten :</t>
  </si>
  <si>
    <t>Examenfeest</t>
  </si>
  <si>
    <t>2019/2020</t>
  </si>
  <si>
    <t>2018/2019</t>
  </si>
  <si>
    <t>2017/2018</t>
  </si>
  <si>
    <t>2016/2017</t>
  </si>
  <si>
    <t>2015/2016</t>
  </si>
  <si>
    <t>2014/2015</t>
  </si>
  <si>
    <t>2013/2014</t>
  </si>
  <si>
    <t>2012/2013</t>
  </si>
  <si>
    <t>2011/2012</t>
  </si>
  <si>
    <t>2010/2011</t>
  </si>
  <si>
    <t>2009/2010</t>
  </si>
  <si>
    <t>2008/2009</t>
  </si>
  <si>
    <t>2007/2008</t>
  </si>
  <si>
    <t>2006/2007</t>
  </si>
  <si>
    <t>begroting</t>
  </si>
  <si>
    <t>werkelijk</t>
  </si>
  <si>
    <t xml:space="preserve">PM </t>
  </si>
  <si>
    <t>Opbrengsten</t>
  </si>
  <si>
    <t>Bijdrage Ouders</t>
  </si>
  <si>
    <t>Inkomsten examenfeest</t>
  </si>
  <si>
    <t>Rente</t>
  </si>
  <si>
    <t>Overige</t>
  </si>
  <si>
    <t>Totale opbrengsten</t>
  </si>
  <si>
    <t>Kosten</t>
  </si>
  <si>
    <t>Ouderavonden</t>
  </si>
  <si>
    <t>Klankbordcommissie</t>
  </si>
  <si>
    <t>Diverse kosten</t>
  </si>
  <si>
    <t>PR Commissie</t>
  </si>
  <si>
    <t>Contributie NKO</t>
  </si>
  <si>
    <t>Kosten Lustrumfeest</t>
  </si>
  <si>
    <t xml:space="preserve">Gift Lustrumfeest </t>
  </si>
  <si>
    <t>Presentjes examenfeest</t>
  </si>
  <si>
    <t>Aanschaf munten</t>
  </si>
  <si>
    <t>Sprekers jaarvergadering</t>
  </si>
  <si>
    <t xml:space="preserve">Kosten jaarvergadering </t>
  </si>
  <si>
    <t>Attentie team school</t>
  </si>
  <si>
    <t>Bestuur</t>
  </si>
  <si>
    <t>Bankkosten en rente</t>
  </si>
  <si>
    <t>Bankkosten</t>
  </si>
  <si>
    <t>Overige kosten</t>
  </si>
  <si>
    <t xml:space="preserve">Onvoorzien </t>
  </si>
  <si>
    <t>Totale kosten</t>
  </si>
  <si>
    <t>Saldo</t>
  </si>
  <si>
    <t xml:space="preserve"> </t>
  </si>
  <si>
    <t xml:space="preserve">                </t>
  </si>
  <si>
    <t>Afschrift nummer</t>
  </si>
  <si>
    <t>Bedrag</t>
  </si>
  <si>
    <t>Bijdrage ouders cq school</t>
  </si>
  <si>
    <t>Inkomsten examen      feest</t>
  </si>
  <si>
    <t>Bankrente en kosten</t>
  </si>
  <si>
    <t>Contact        ouders</t>
  </si>
  <si>
    <t>Kontakt/   kopieen</t>
  </si>
  <si>
    <t>PR commissie</t>
  </si>
  <si>
    <t>Kosten examen     feest</t>
  </si>
  <si>
    <t xml:space="preserve">Lustrum feest </t>
  </si>
  <si>
    <t>Munten</t>
  </si>
  <si>
    <t xml:space="preserve">Gift school </t>
  </si>
  <si>
    <t>Kruispost</t>
  </si>
  <si>
    <t xml:space="preserve">PM posten </t>
  </si>
  <si>
    <r>
      <t>conform</t>
    </r>
    <r>
      <rPr>
        <i/>
        <sz val="11"/>
        <color indexed="10"/>
        <rFont val="Calibri"/>
        <family val="2"/>
      </rPr>
      <t xml:space="preserve"> V</t>
    </r>
  </si>
  <si>
    <t>2020/2021</t>
  </si>
  <si>
    <t>De Mooiste Ijskar &gt; ijsjes leerlingen &amp; leraren</t>
  </si>
  <si>
    <t>Bloemen</t>
  </si>
  <si>
    <t>Cadeau's leraar/   leerling</t>
  </si>
  <si>
    <t xml:space="preserve">Kosten jaarver-   gadering </t>
  </si>
  <si>
    <t>Van reserve:</t>
  </si>
  <si>
    <t>Wonders eerste vergaderubg OR</t>
  </si>
  <si>
    <t>Champagneglazen eindfeest</t>
  </si>
  <si>
    <t>cadeau tbv I. Struiksma</t>
  </si>
  <si>
    <t>Ballonboog etc.</t>
  </si>
  <si>
    <t>doorberekening facturen examenfeest</t>
  </si>
  <si>
    <t>Milltain &gt; workshop burn-out &amp; stress in het onderwijs</t>
  </si>
  <si>
    <t>bloemen jaarvergadering</t>
  </si>
  <si>
    <t>Ballondecoratie</t>
  </si>
  <si>
    <t>Nitril Handschoen zwart</t>
  </si>
  <si>
    <t>ijs, teilen voor het ij, uitbetalen leerlingen tbv examenfeest</t>
  </si>
  <si>
    <t>huur koelkasten examenfeest</t>
  </si>
  <si>
    <t>alc. Vrij Vendome tbv examenfeest</t>
  </si>
  <si>
    <t>bijdrage jaarboek h5/v6</t>
  </si>
  <si>
    <t>kosten consumptie examenfeest</t>
  </si>
  <si>
    <t>Balans per 31 juli 2020</t>
  </si>
  <si>
    <t>Attentie leerlingen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</si>
</sst>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€-413]\ #,##0.00;[Red][$€-413]\ #,##0.00\-"/>
    <numFmt numFmtId="173" formatCode="dd/mm/yy"/>
    <numFmt numFmtId="174" formatCode="d/mmm/yyyy;@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30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1" fillId="0" borderId="0">
      <alignment/>
      <protection/>
    </xf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41">
      <alignment/>
      <protection/>
    </xf>
    <xf numFmtId="0" fontId="1" fillId="0" borderId="0" xfId="41" applyBorder="1">
      <alignment/>
      <protection/>
    </xf>
    <xf numFmtId="0" fontId="2" fillId="0" borderId="0" xfId="41" applyFont="1">
      <alignment/>
      <protection/>
    </xf>
    <xf numFmtId="0" fontId="3" fillId="0" borderId="0" xfId="41" applyFont="1">
      <alignment/>
      <protection/>
    </xf>
    <xf numFmtId="0" fontId="3" fillId="0" borderId="10" xfId="41" applyFont="1" applyBorder="1">
      <alignment/>
      <protection/>
    </xf>
    <xf numFmtId="0" fontId="4" fillId="0" borderId="11" xfId="41" applyFont="1" applyBorder="1">
      <alignment/>
      <protection/>
    </xf>
    <xf numFmtId="0" fontId="4" fillId="0" borderId="12" xfId="41" applyFont="1" applyBorder="1">
      <alignment/>
      <protection/>
    </xf>
    <xf numFmtId="0" fontId="4" fillId="0" borderId="10" xfId="41" applyFont="1" applyBorder="1">
      <alignment/>
      <protection/>
    </xf>
    <xf numFmtId="0" fontId="4" fillId="0" borderId="12" xfId="41" applyFont="1" applyBorder="1" applyAlignment="1">
      <alignment horizontal="left"/>
      <protection/>
    </xf>
    <xf numFmtId="0" fontId="5" fillId="0" borderId="13" xfId="41" applyFont="1" applyBorder="1">
      <alignment/>
      <protection/>
    </xf>
    <xf numFmtId="0" fontId="3" fillId="0" borderId="13" xfId="41" applyFont="1" applyBorder="1">
      <alignment/>
      <protection/>
    </xf>
    <xf numFmtId="0" fontId="6" fillId="0" borderId="14" xfId="41" applyFont="1" applyBorder="1">
      <alignment/>
      <protection/>
    </xf>
    <xf numFmtId="0" fontId="0" fillId="0" borderId="0" xfId="41" applyFont="1" applyBorder="1" applyAlignment="1">
      <alignment horizontal="center"/>
      <protection/>
    </xf>
    <xf numFmtId="0" fontId="0" fillId="0" borderId="0" xfId="41" applyFont="1" applyBorder="1" applyAlignment="1">
      <alignment horizontal="right"/>
      <protection/>
    </xf>
    <xf numFmtId="0" fontId="1" fillId="0" borderId="0" xfId="41" applyFont="1" applyAlignment="1">
      <alignment horizontal="right"/>
      <protection/>
    </xf>
    <xf numFmtId="0" fontId="1" fillId="0" borderId="15" xfId="41" applyBorder="1">
      <alignment/>
      <protection/>
    </xf>
    <xf numFmtId="0" fontId="1" fillId="0" borderId="15" xfId="41" applyBorder="1" applyAlignment="1">
      <alignment horizontal="center"/>
      <protection/>
    </xf>
    <xf numFmtId="0" fontId="6" fillId="0" borderId="14" xfId="41" applyFont="1" applyBorder="1" applyAlignment="1">
      <alignment horizontal="center"/>
      <protection/>
    </xf>
    <xf numFmtId="0" fontId="6" fillId="0" borderId="15" xfId="41" applyFont="1" applyBorder="1" applyAlignment="1">
      <alignment horizontal="center"/>
      <protection/>
    </xf>
    <xf numFmtId="0" fontId="1" fillId="0" borderId="0" xfId="41" applyBorder="1" applyAlignment="1">
      <alignment horizontal="center"/>
      <protection/>
    </xf>
    <xf numFmtId="4" fontId="1" fillId="0" borderId="15" xfId="41" applyNumberFormat="1" applyBorder="1" applyAlignment="1">
      <alignment horizontal="center"/>
      <protection/>
    </xf>
    <xf numFmtId="4" fontId="1" fillId="0" borderId="16" xfId="41" applyNumberFormat="1" applyBorder="1" applyAlignment="1">
      <alignment horizontal="center"/>
      <protection/>
    </xf>
    <xf numFmtId="4" fontId="1" fillId="0" borderId="0" xfId="41" applyNumberFormat="1" applyBorder="1" applyAlignment="1">
      <alignment horizontal="center"/>
      <protection/>
    </xf>
    <xf numFmtId="4" fontId="7" fillId="0" borderId="15" xfId="41" applyNumberFormat="1" applyFont="1" applyBorder="1" applyAlignment="1">
      <alignment horizontal="center"/>
      <protection/>
    </xf>
    <xf numFmtId="4" fontId="7" fillId="0" borderId="0" xfId="41" applyNumberFormat="1" applyFont="1" applyBorder="1" applyAlignment="1">
      <alignment horizontal="center"/>
      <protection/>
    </xf>
    <xf numFmtId="4" fontId="8" fillId="0" borderId="16" xfId="41" applyNumberFormat="1" applyFont="1" applyBorder="1" applyAlignment="1">
      <alignment horizontal="center"/>
      <protection/>
    </xf>
    <xf numFmtId="0" fontId="1" fillId="0" borderId="0" xfId="41" applyBorder="1" applyAlignment="1">
      <alignment horizontal="right"/>
      <protection/>
    </xf>
    <xf numFmtId="3" fontId="1" fillId="0" borderId="0" xfId="41" applyNumberFormat="1" applyBorder="1" applyAlignment="1">
      <alignment horizontal="right"/>
      <protection/>
    </xf>
    <xf numFmtId="3" fontId="1" fillId="0" borderId="0" xfId="41" applyNumberFormat="1" applyBorder="1">
      <alignment/>
      <protection/>
    </xf>
    <xf numFmtId="3" fontId="1" fillId="0" borderId="0" xfId="41" applyNumberFormat="1">
      <alignment/>
      <protection/>
    </xf>
    <xf numFmtId="4" fontId="8" fillId="0" borderId="17" xfId="41" applyNumberFormat="1" applyFont="1" applyBorder="1" applyAlignment="1">
      <alignment horizontal="center"/>
      <protection/>
    </xf>
    <xf numFmtId="0" fontId="9" fillId="0" borderId="15" xfId="41" applyFont="1" applyBorder="1">
      <alignment/>
      <protection/>
    </xf>
    <xf numFmtId="4" fontId="9" fillId="0" borderId="15" xfId="41" applyNumberFormat="1" applyFont="1" applyBorder="1" applyAlignment="1">
      <alignment horizontal="center"/>
      <protection/>
    </xf>
    <xf numFmtId="4" fontId="9" fillId="0" borderId="18" xfId="41" applyNumberFormat="1" applyFont="1" applyBorder="1" applyAlignment="1">
      <alignment horizontal="center"/>
      <protection/>
    </xf>
    <xf numFmtId="4" fontId="9" fillId="0" borderId="0" xfId="41" applyNumberFormat="1" applyFont="1" applyBorder="1" applyAlignment="1">
      <alignment horizontal="center"/>
      <protection/>
    </xf>
    <xf numFmtId="3" fontId="9" fillId="0" borderId="0" xfId="41" applyNumberFormat="1" applyFont="1" applyBorder="1" applyAlignment="1">
      <alignment horizontal="right"/>
      <protection/>
    </xf>
    <xf numFmtId="3" fontId="9" fillId="0" borderId="0" xfId="41" applyNumberFormat="1" applyFont="1" applyBorder="1">
      <alignment/>
      <protection/>
    </xf>
    <xf numFmtId="3" fontId="10" fillId="0" borderId="0" xfId="41" applyNumberFormat="1" applyFont="1">
      <alignment/>
      <protection/>
    </xf>
    <xf numFmtId="3" fontId="8" fillId="0" borderId="0" xfId="41" applyNumberFormat="1" applyFont="1">
      <alignment/>
      <protection/>
    </xf>
    <xf numFmtId="0" fontId="8" fillId="0" borderId="0" xfId="41" applyFont="1">
      <alignment/>
      <protection/>
    </xf>
    <xf numFmtId="0" fontId="9" fillId="0" borderId="0" xfId="41" applyFont="1" applyBorder="1" applyAlignment="1">
      <alignment horizontal="right"/>
      <protection/>
    </xf>
    <xf numFmtId="0" fontId="6" fillId="0" borderId="15" xfId="41" applyFont="1" applyBorder="1">
      <alignment/>
      <protection/>
    </xf>
    <xf numFmtId="4" fontId="6" fillId="0" borderId="15" xfId="41" applyNumberFormat="1" applyFont="1" applyBorder="1" applyAlignment="1">
      <alignment horizontal="center"/>
      <protection/>
    </xf>
    <xf numFmtId="4" fontId="6" fillId="0" borderId="0" xfId="41" applyNumberFormat="1" applyFont="1" applyBorder="1" applyAlignment="1">
      <alignment horizontal="center"/>
      <protection/>
    </xf>
    <xf numFmtId="4" fontId="6" fillId="0" borderId="19" xfId="41" applyNumberFormat="1" applyFont="1" applyBorder="1" applyAlignment="1">
      <alignment horizontal="center"/>
      <protection/>
    </xf>
    <xf numFmtId="0" fontId="6" fillId="0" borderId="0" xfId="41" applyFont="1" applyBorder="1" applyAlignment="1">
      <alignment horizontal="right"/>
      <protection/>
    </xf>
    <xf numFmtId="4" fontId="8" fillId="0" borderId="0" xfId="41" applyNumberFormat="1" applyFont="1" applyBorder="1" applyAlignment="1">
      <alignment horizontal="center"/>
      <protection/>
    </xf>
    <xf numFmtId="4" fontId="1" fillId="0" borderId="20" xfId="41" applyNumberFormat="1" applyBorder="1" applyAlignment="1">
      <alignment horizontal="center"/>
      <protection/>
    </xf>
    <xf numFmtId="0" fontId="11" fillId="0" borderId="15" xfId="41" applyFont="1" applyBorder="1">
      <alignment/>
      <protection/>
    </xf>
    <xf numFmtId="4" fontId="11" fillId="0" borderId="15" xfId="41" applyNumberFormat="1" applyFont="1" applyBorder="1" applyAlignment="1">
      <alignment horizontal="center"/>
      <protection/>
    </xf>
    <xf numFmtId="4" fontId="11" fillId="0" borderId="0" xfId="41" applyNumberFormat="1" applyFont="1" applyBorder="1" applyAlignment="1">
      <alignment horizontal="center"/>
      <protection/>
    </xf>
    <xf numFmtId="3" fontId="7" fillId="0" borderId="0" xfId="41" applyNumberFormat="1" applyFont="1">
      <alignment/>
      <protection/>
    </xf>
    <xf numFmtId="0" fontId="9" fillId="0" borderId="0" xfId="41" applyFont="1" applyBorder="1">
      <alignment/>
      <protection/>
    </xf>
    <xf numFmtId="3" fontId="10" fillId="0" borderId="0" xfId="41" applyNumberFormat="1" applyFont="1" applyBorder="1">
      <alignment/>
      <protection/>
    </xf>
    <xf numFmtId="3" fontId="8" fillId="0" borderId="0" xfId="41" applyNumberFormat="1" applyFont="1" applyBorder="1">
      <alignment/>
      <protection/>
    </xf>
    <xf numFmtId="0" fontId="8" fillId="0" borderId="0" xfId="41" applyFont="1" applyBorder="1">
      <alignment/>
      <protection/>
    </xf>
    <xf numFmtId="0" fontId="1" fillId="0" borderId="0" xfId="41" applyAlignment="1">
      <alignment horizontal="center"/>
      <protection/>
    </xf>
    <xf numFmtId="172" fontId="1" fillId="0" borderId="0" xfId="41" applyNumberFormat="1" applyAlignment="1">
      <alignment horizontal="center"/>
      <protection/>
    </xf>
    <xf numFmtId="173" fontId="1" fillId="0" borderId="0" xfId="41" applyNumberFormat="1" applyAlignment="1">
      <alignment horizontal="center"/>
      <protection/>
    </xf>
    <xf numFmtId="173" fontId="1" fillId="0" borderId="0" xfId="41" applyNumberFormat="1">
      <alignment/>
      <protection/>
    </xf>
    <xf numFmtId="172" fontId="1" fillId="0" borderId="0" xfId="41" applyNumberFormat="1">
      <alignment/>
      <protection/>
    </xf>
    <xf numFmtId="0" fontId="1" fillId="33" borderId="0" xfId="41" applyFill="1">
      <alignment/>
      <protection/>
    </xf>
    <xf numFmtId="0" fontId="1" fillId="34" borderId="0" xfId="41" applyFill="1">
      <alignment/>
      <protection/>
    </xf>
    <xf numFmtId="0" fontId="1" fillId="0" borderId="13" xfId="41" applyFont="1" applyBorder="1">
      <alignment/>
      <protection/>
    </xf>
    <xf numFmtId="0" fontId="1" fillId="33" borderId="0" xfId="41" applyFill="1" applyAlignment="1">
      <alignment horizontal="right"/>
      <protection/>
    </xf>
    <xf numFmtId="0" fontId="1" fillId="0" borderId="0" xfId="41" applyFont="1" applyAlignment="1">
      <alignment/>
      <protection/>
    </xf>
    <xf numFmtId="0" fontId="13" fillId="0" borderId="0" xfId="41" applyFont="1">
      <alignment/>
      <protection/>
    </xf>
    <xf numFmtId="3" fontId="13" fillId="0" borderId="0" xfId="41" applyNumberFormat="1" applyFont="1" applyAlignment="1">
      <alignment horizontal="right"/>
      <protection/>
    </xf>
    <xf numFmtId="3" fontId="13" fillId="33" borderId="0" xfId="41" applyNumberFormat="1" applyFont="1" applyFill="1" applyAlignment="1">
      <alignment horizontal="right"/>
      <protection/>
    </xf>
    <xf numFmtId="3" fontId="13" fillId="34" borderId="0" xfId="41" applyNumberFormat="1" applyFont="1" applyFill="1">
      <alignment/>
      <protection/>
    </xf>
    <xf numFmtId="3" fontId="13" fillId="0" borderId="0" xfId="41" applyNumberFormat="1" applyFont="1">
      <alignment/>
      <protection/>
    </xf>
    <xf numFmtId="3" fontId="1" fillId="0" borderId="0" xfId="41" applyNumberFormat="1" applyAlignment="1">
      <alignment horizontal="right"/>
      <protection/>
    </xf>
    <xf numFmtId="3" fontId="1" fillId="33" borderId="0" xfId="41" applyNumberFormat="1" applyFill="1" applyAlignment="1">
      <alignment horizontal="right"/>
      <protection/>
    </xf>
    <xf numFmtId="3" fontId="0" fillId="0" borderId="0" xfId="0" applyNumberFormat="1" applyAlignment="1">
      <alignment horizontal="right"/>
    </xf>
    <xf numFmtId="3" fontId="1" fillId="34" borderId="0" xfId="41" applyNumberFormat="1" applyFill="1">
      <alignment/>
      <protection/>
    </xf>
    <xf numFmtId="3" fontId="7" fillId="0" borderId="13" xfId="41" applyNumberFormat="1" applyFont="1" applyBorder="1" applyAlignment="1">
      <alignment horizontal="right"/>
      <protection/>
    </xf>
    <xf numFmtId="3" fontId="1" fillId="0" borderId="13" xfId="41" applyNumberFormat="1" applyBorder="1">
      <alignment/>
      <protection/>
    </xf>
    <xf numFmtId="3" fontId="1" fillId="0" borderId="13" xfId="41" applyNumberFormat="1" applyBorder="1" applyAlignment="1">
      <alignment horizontal="right"/>
      <protection/>
    </xf>
    <xf numFmtId="3" fontId="7" fillId="0" borderId="0" xfId="41" applyNumberFormat="1" applyFont="1" applyBorder="1" applyAlignment="1">
      <alignment horizontal="right"/>
      <protection/>
    </xf>
    <xf numFmtId="1" fontId="1" fillId="0" borderId="0" xfId="41" applyNumberFormat="1" applyBorder="1">
      <alignment/>
      <protection/>
    </xf>
    <xf numFmtId="0" fontId="3" fillId="0" borderId="0" xfId="41" applyFont="1" applyAlignment="1">
      <alignment horizontal="right"/>
      <protection/>
    </xf>
    <xf numFmtId="0" fontId="3" fillId="33" borderId="0" xfId="41" applyFont="1" applyFill="1" applyAlignment="1">
      <alignment horizontal="right"/>
      <protection/>
    </xf>
    <xf numFmtId="0" fontId="3" fillId="34" borderId="0" xfId="41" applyFont="1" applyFill="1">
      <alignment/>
      <protection/>
    </xf>
    <xf numFmtId="3" fontId="3" fillId="0" borderId="0" xfId="41" applyNumberFormat="1" applyFont="1" applyAlignment="1">
      <alignment horizontal="right"/>
      <protection/>
    </xf>
    <xf numFmtId="3" fontId="3" fillId="0" borderId="0" xfId="41" applyNumberFormat="1" applyFont="1">
      <alignment/>
      <protection/>
    </xf>
    <xf numFmtId="4" fontId="1" fillId="0" borderId="0" xfId="41" applyNumberFormat="1">
      <alignment/>
      <protection/>
    </xf>
    <xf numFmtId="174" fontId="1" fillId="0" borderId="0" xfId="41" applyNumberFormat="1">
      <alignment/>
      <protection/>
    </xf>
    <xf numFmtId="0" fontId="1" fillId="0" borderId="0" xfId="41" applyFont="1" applyAlignment="1">
      <alignment wrapText="1"/>
      <protection/>
    </xf>
    <xf numFmtId="174" fontId="1" fillId="0" borderId="0" xfId="41" applyNumberFormat="1" applyFont="1" applyAlignment="1">
      <alignment wrapText="1"/>
      <protection/>
    </xf>
    <xf numFmtId="4" fontId="1" fillId="0" borderId="0" xfId="41" applyNumberFormat="1" applyFont="1" applyAlignment="1">
      <alignment wrapText="1"/>
      <protection/>
    </xf>
    <xf numFmtId="4" fontId="1" fillId="0" borderId="0" xfId="41" applyNumberFormat="1" applyBorder="1">
      <alignment/>
      <protection/>
    </xf>
    <xf numFmtId="0" fontId="14" fillId="0" borderId="0" xfId="41" applyFont="1">
      <alignment/>
      <protection/>
    </xf>
    <xf numFmtId="174" fontId="14" fillId="0" borderId="0" xfId="41" applyNumberFormat="1" applyFont="1">
      <alignment/>
      <protection/>
    </xf>
    <xf numFmtId="4" fontId="14" fillId="0" borderId="0" xfId="41" applyNumberFormat="1" applyFont="1">
      <alignment/>
      <protection/>
    </xf>
    <xf numFmtId="4" fontId="8" fillId="0" borderId="0" xfId="41" applyNumberFormat="1" applyFont="1">
      <alignment/>
      <protection/>
    </xf>
    <xf numFmtId="4" fontId="16" fillId="0" borderId="0" xfId="41" applyNumberFormat="1" applyFont="1">
      <alignment/>
      <protection/>
    </xf>
    <xf numFmtId="0" fontId="4" fillId="0" borderId="21" xfId="41" applyFont="1" applyBorder="1" applyAlignment="1">
      <alignment/>
      <protection/>
    </xf>
    <xf numFmtId="3" fontId="1" fillId="0" borderId="22" xfId="41" applyNumberFormat="1" applyBorder="1" applyAlignment="1">
      <alignment horizontal="right"/>
      <protection/>
    </xf>
    <xf numFmtId="0" fontId="1" fillId="0" borderId="22" xfId="41" applyBorder="1">
      <alignment/>
      <protection/>
    </xf>
    <xf numFmtId="0" fontId="1" fillId="0" borderId="22" xfId="41" applyFont="1" applyBorder="1">
      <alignment/>
      <protection/>
    </xf>
    <xf numFmtId="3" fontId="1" fillId="0" borderId="22" xfId="41" applyNumberFormat="1" applyBorder="1">
      <alignment/>
      <protection/>
    </xf>
    <xf numFmtId="3" fontId="1" fillId="0" borderId="22" xfId="41" applyNumberFormat="1" applyFont="1" applyBorder="1" applyAlignment="1">
      <alignment horizontal="right"/>
      <protection/>
    </xf>
    <xf numFmtId="0" fontId="51" fillId="0" borderId="0" xfId="41" applyFont="1">
      <alignment/>
      <protection/>
    </xf>
    <xf numFmtId="0" fontId="17" fillId="0" borderId="0" xfId="41" applyFont="1">
      <alignment/>
      <protection/>
    </xf>
    <xf numFmtId="174" fontId="17" fillId="0" borderId="0" xfId="41" applyNumberFormat="1" applyFont="1">
      <alignment/>
      <protection/>
    </xf>
    <xf numFmtId="4" fontId="17" fillId="0" borderId="0" xfId="41" applyNumberFormat="1" applyFont="1">
      <alignment/>
      <protection/>
    </xf>
    <xf numFmtId="0" fontId="17" fillId="0" borderId="0" xfId="41" applyNumberFormat="1" applyFont="1">
      <alignment/>
      <protection/>
    </xf>
    <xf numFmtId="3" fontId="9" fillId="0" borderId="20" xfId="41" applyNumberFormat="1" applyFont="1" applyBorder="1" applyAlignment="1">
      <alignment horizontal="center"/>
      <protection/>
    </xf>
    <xf numFmtId="3" fontId="1" fillId="0" borderId="20" xfId="41" applyNumberFormat="1" applyBorder="1" applyAlignment="1">
      <alignment horizontal="center"/>
      <protection/>
    </xf>
    <xf numFmtId="0" fontId="1" fillId="0" borderId="0" xfId="41" applyFont="1" applyBorder="1">
      <alignment/>
      <protection/>
    </xf>
    <xf numFmtId="3" fontId="1" fillId="0" borderId="23" xfId="41" applyNumberFormat="1" applyBorder="1" applyAlignment="1">
      <alignment horizontal="center"/>
      <protection/>
    </xf>
    <xf numFmtId="3" fontId="9" fillId="0" borderId="0" xfId="41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I:\oudervereniging\2016%202017\Jaarrekening%202016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ekhouding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7.140625" style="1" customWidth="1"/>
    <col min="2" max="3" width="12.00390625" style="1" customWidth="1"/>
    <col min="4" max="4" width="14.28125" style="1" customWidth="1"/>
    <col min="5" max="14" width="12.00390625" style="1" customWidth="1"/>
    <col min="15" max="16" width="11.00390625" style="1" customWidth="1"/>
    <col min="17" max="17" width="11.140625" style="1" customWidth="1"/>
    <col min="18" max="18" width="12.140625" style="1" customWidth="1"/>
    <col min="19" max="19" width="11.00390625" style="1" customWidth="1"/>
    <col min="20" max="20" width="11.00390625" style="2" customWidth="1"/>
    <col min="21" max="16384" width="9.140625" style="1" customWidth="1"/>
  </cols>
  <sheetData>
    <row r="1" spans="1:10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25.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</row>
    <row r="4" spans="1:21" s="4" customFormat="1" ht="15.75">
      <c r="A4" s="4" t="s">
        <v>1</v>
      </c>
      <c r="B4" s="5" t="s">
        <v>104</v>
      </c>
      <c r="C4" s="6"/>
      <c r="D4" s="7"/>
      <c r="E4" s="8"/>
      <c r="F4" s="9">
        <v>2019</v>
      </c>
      <c r="G4" s="97">
        <v>2018</v>
      </c>
      <c r="H4" s="10">
        <v>2017</v>
      </c>
      <c r="I4" s="10">
        <v>2016</v>
      </c>
      <c r="J4" s="10">
        <v>2015</v>
      </c>
      <c r="K4" s="10">
        <v>2014</v>
      </c>
      <c r="L4" s="10">
        <v>2013</v>
      </c>
      <c r="M4" s="10">
        <v>2012</v>
      </c>
      <c r="N4" s="10">
        <v>2011</v>
      </c>
      <c r="O4" s="10">
        <v>2010</v>
      </c>
      <c r="P4" s="10">
        <v>2009</v>
      </c>
      <c r="Q4" s="10">
        <v>2008</v>
      </c>
      <c r="R4" s="10">
        <v>2007</v>
      </c>
      <c r="S4" s="11">
        <v>2006</v>
      </c>
      <c r="T4" s="11">
        <v>2005</v>
      </c>
      <c r="U4" s="11">
        <v>2004</v>
      </c>
    </row>
    <row r="5" spans="1:20" ht="14.25">
      <c r="A5" s="12" t="s">
        <v>2</v>
      </c>
      <c r="B5" s="13" t="s">
        <v>3</v>
      </c>
      <c r="C5" s="13" t="s">
        <v>3</v>
      </c>
      <c r="D5" s="13" t="s">
        <v>3</v>
      </c>
      <c r="E5" s="13"/>
      <c r="F5" s="14" t="s">
        <v>3</v>
      </c>
      <c r="G5" s="14" t="s">
        <v>3</v>
      </c>
      <c r="H5" s="15" t="s">
        <v>3</v>
      </c>
      <c r="I5" s="15" t="s">
        <v>3</v>
      </c>
      <c r="J5" s="15" t="s">
        <v>3</v>
      </c>
      <c r="K5" s="15" t="s">
        <v>3</v>
      </c>
      <c r="L5" s="15" t="s">
        <v>3</v>
      </c>
      <c r="M5" s="15" t="s">
        <v>3</v>
      </c>
      <c r="N5" s="15" t="s">
        <v>3</v>
      </c>
      <c r="O5" s="15" t="s">
        <v>3</v>
      </c>
      <c r="P5" s="15" t="s">
        <v>3</v>
      </c>
      <c r="Q5" s="15" t="s">
        <v>3</v>
      </c>
      <c r="R5" s="15" t="s">
        <v>3</v>
      </c>
      <c r="S5" s="15" t="s">
        <v>3</v>
      </c>
      <c r="T5" s="15" t="s">
        <v>3</v>
      </c>
    </row>
    <row r="6" spans="1:19" ht="14.25">
      <c r="A6" s="16"/>
      <c r="B6" s="17"/>
      <c r="C6" s="18" t="s">
        <v>2</v>
      </c>
      <c r="D6" s="19" t="s">
        <v>4</v>
      </c>
      <c r="E6" s="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25">
      <c r="A7" s="16" t="s">
        <v>5</v>
      </c>
      <c r="B7" s="21">
        <v>10000</v>
      </c>
      <c r="C7" s="22"/>
      <c r="D7" s="23"/>
      <c r="E7" s="23">
        <v>10000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4.25">
      <c r="A8" s="16" t="s">
        <v>6</v>
      </c>
      <c r="B8" s="24">
        <v>1502.96</v>
      </c>
      <c r="C8" s="22"/>
      <c r="D8" s="23"/>
      <c r="E8" s="25">
        <v>3735.52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6" ht="14.25">
      <c r="A9" s="16" t="s">
        <v>7</v>
      </c>
      <c r="B9" s="21"/>
      <c r="C9" s="26">
        <f>SUM(B7:B8)</f>
        <v>11502.96</v>
      </c>
      <c r="D9" s="23"/>
      <c r="E9" s="23"/>
      <c r="F9" s="27">
        <v>13736</v>
      </c>
      <c r="G9" s="27">
        <v>12312</v>
      </c>
      <c r="H9" s="28">
        <v>11062</v>
      </c>
      <c r="I9" s="29">
        <v>12573</v>
      </c>
      <c r="J9" s="29">
        <v>15320</v>
      </c>
      <c r="K9" s="29">
        <v>13760</v>
      </c>
      <c r="L9" s="29">
        <v>11128</v>
      </c>
      <c r="M9" s="29">
        <v>9141.22</v>
      </c>
      <c r="N9" s="29">
        <f>8695.69-1</f>
        <v>8694.69</v>
      </c>
      <c r="O9" s="29">
        <v>7424.49</v>
      </c>
      <c r="P9" s="29">
        <v>6044.09</v>
      </c>
      <c r="Q9" s="29">
        <v>3355</v>
      </c>
      <c r="R9" s="29">
        <v>3723</v>
      </c>
      <c r="S9" s="29">
        <v>3541</v>
      </c>
      <c r="T9" s="29">
        <v>5478</v>
      </c>
      <c r="U9" s="30">
        <v>6914</v>
      </c>
      <c r="V9" s="30"/>
      <c r="W9" s="30"/>
      <c r="X9" s="30"/>
      <c r="Y9" s="30"/>
      <c r="Z9" s="30"/>
    </row>
    <row r="10" spans="1:26" ht="14.25">
      <c r="A10" s="16" t="s">
        <v>8</v>
      </c>
      <c r="B10" s="21"/>
      <c r="C10" s="26"/>
      <c r="D10" s="23"/>
      <c r="E10" s="23"/>
      <c r="F10" s="27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1580</v>
      </c>
      <c r="T10" s="29"/>
      <c r="U10" s="30"/>
      <c r="V10" s="30"/>
      <c r="W10" s="30"/>
      <c r="X10" s="30"/>
      <c r="Y10" s="30"/>
      <c r="Z10" s="30"/>
    </row>
    <row r="11" spans="1:26" ht="14.25">
      <c r="A11" s="16"/>
      <c r="B11" s="21"/>
      <c r="C11" s="26"/>
      <c r="D11" s="23"/>
      <c r="E11" s="23"/>
      <c r="F11" s="27"/>
      <c r="G11" s="27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30"/>
      <c r="Y11" s="30"/>
      <c r="Z11" s="30"/>
    </row>
    <row r="12" spans="1:26" ht="14.25">
      <c r="A12" s="16" t="s">
        <v>9</v>
      </c>
      <c r="B12" s="21"/>
      <c r="C12" s="26">
        <v>1.12</v>
      </c>
      <c r="D12" s="23"/>
      <c r="E12" s="23"/>
      <c r="F12" s="27">
        <v>1</v>
      </c>
      <c r="G12" s="27">
        <v>60</v>
      </c>
      <c r="H12" s="28">
        <v>60</v>
      </c>
      <c r="I12" s="29">
        <v>60</v>
      </c>
      <c r="J12" s="29">
        <v>60</v>
      </c>
      <c r="K12" s="29">
        <v>60</v>
      </c>
      <c r="L12" s="29">
        <v>60</v>
      </c>
      <c r="M12" s="29">
        <v>60</v>
      </c>
      <c r="N12" s="29">
        <v>60</v>
      </c>
      <c r="O12" s="29">
        <v>60</v>
      </c>
      <c r="P12" s="29">
        <v>60</v>
      </c>
      <c r="Q12" s="29">
        <v>60</v>
      </c>
      <c r="R12" s="29">
        <v>60</v>
      </c>
      <c r="S12" s="29">
        <v>60</v>
      </c>
      <c r="T12" s="29">
        <v>60</v>
      </c>
      <c r="U12" s="30">
        <v>60</v>
      </c>
      <c r="V12" s="30"/>
      <c r="W12" s="30"/>
      <c r="X12" s="30"/>
      <c r="Y12" s="30"/>
      <c r="Z12" s="30"/>
    </row>
    <row r="13" spans="1:26" ht="14.25">
      <c r="A13" s="16"/>
      <c r="B13" s="21"/>
      <c r="C13" s="26"/>
      <c r="D13" s="23"/>
      <c r="E13" s="23"/>
      <c r="F13" s="27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>
        <v>406</v>
      </c>
      <c r="R13" s="29"/>
      <c r="S13" s="29"/>
      <c r="T13" s="29"/>
      <c r="U13" s="30"/>
      <c r="V13" s="30"/>
      <c r="W13" s="30"/>
      <c r="X13" s="30"/>
      <c r="Y13" s="30"/>
      <c r="Z13" s="30"/>
    </row>
    <row r="14" spans="1:26" ht="14.25">
      <c r="A14" s="16"/>
      <c r="B14" s="21"/>
      <c r="C14" s="26"/>
      <c r="D14" s="23"/>
      <c r="E14" s="23"/>
      <c r="F14" s="27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>
        <v>384</v>
      </c>
      <c r="R14" s="29">
        <v>767</v>
      </c>
      <c r="S14" s="29">
        <v>150</v>
      </c>
      <c r="T14" s="29">
        <v>300</v>
      </c>
      <c r="U14" s="30">
        <v>0</v>
      </c>
      <c r="V14" s="30"/>
      <c r="W14" s="30"/>
      <c r="X14" s="30"/>
      <c r="Y14" s="30"/>
      <c r="Z14" s="30"/>
    </row>
    <row r="15" spans="1:26" ht="14.25">
      <c r="A15" s="16"/>
      <c r="B15" s="21"/>
      <c r="C15" s="31"/>
      <c r="D15" s="23"/>
      <c r="E15" s="23"/>
      <c r="F15" s="27"/>
      <c r="G15" s="27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0"/>
      <c r="W15" s="30"/>
      <c r="X15" s="30"/>
      <c r="Y15" s="30"/>
      <c r="Z15" s="30"/>
    </row>
    <row r="16" spans="1:26" s="40" customFormat="1" ht="14.25">
      <c r="A16" s="32" t="s">
        <v>10</v>
      </c>
      <c r="B16" s="33"/>
      <c r="C16" s="34">
        <f>SUM(C9:C15)</f>
        <v>11504.08</v>
      </c>
      <c r="D16" s="35"/>
      <c r="E16" s="35"/>
      <c r="F16" s="36">
        <f aca="true" t="shared" si="0" ref="F16:K16">SUM(F9:F14)</f>
        <v>13737</v>
      </c>
      <c r="G16" s="36">
        <f t="shared" si="0"/>
        <v>12372</v>
      </c>
      <c r="H16" s="36">
        <f t="shared" si="0"/>
        <v>11122</v>
      </c>
      <c r="I16" s="37">
        <f t="shared" si="0"/>
        <v>12633</v>
      </c>
      <c r="J16" s="37">
        <f t="shared" si="0"/>
        <v>15380</v>
      </c>
      <c r="K16" s="37">
        <f t="shared" si="0"/>
        <v>13820</v>
      </c>
      <c r="L16" s="37">
        <f>SUM(L9:L15)</f>
        <v>11188</v>
      </c>
      <c r="M16" s="37">
        <v>9201.22</v>
      </c>
      <c r="N16" s="37">
        <v>8755</v>
      </c>
      <c r="O16" s="37">
        <v>7484.49</v>
      </c>
      <c r="P16" s="37">
        <v>6104.09</v>
      </c>
      <c r="Q16" s="37">
        <v>4205</v>
      </c>
      <c r="R16" s="37">
        <v>4550</v>
      </c>
      <c r="S16" s="37">
        <v>5331</v>
      </c>
      <c r="T16" s="37">
        <v>5838</v>
      </c>
      <c r="U16" s="38">
        <v>6974</v>
      </c>
      <c r="V16" s="39"/>
      <c r="W16" s="39"/>
      <c r="X16" s="39"/>
      <c r="Y16" s="39"/>
      <c r="Z16" s="39"/>
    </row>
    <row r="17" spans="1:26" s="40" customFormat="1" ht="14.25">
      <c r="A17" s="32"/>
      <c r="B17" s="33"/>
      <c r="C17" s="35"/>
      <c r="D17" s="35"/>
      <c r="E17" s="35"/>
      <c r="F17" s="41"/>
      <c r="G17" s="41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9"/>
      <c r="V17" s="39"/>
      <c r="W17" s="39"/>
      <c r="X17" s="39"/>
      <c r="Y17" s="39"/>
      <c r="Z17" s="39"/>
    </row>
    <row r="18" spans="1:26" s="40" customFormat="1" ht="14.25">
      <c r="A18" s="32"/>
      <c r="B18" s="33"/>
      <c r="C18" s="35"/>
      <c r="D18" s="35"/>
      <c r="E18" s="35"/>
      <c r="F18" s="41"/>
      <c r="G18" s="41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9"/>
      <c r="V18" s="39"/>
      <c r="W18" s="39"/>
      <c r="X18" s="39"/>
      <c r="Y18" s="39"/>
      <c r="Z18" s="39"/>
    </row>
    <row r="19" spans="1:26" s="40" customFormat="1" ht="14.25">
      <c r="A19" s="42" t="s">
        <v>4</v>
      </c>
      <c r="B19" s="43"/>
      <c r="C19" s="44"/>
      <c r="D19" s="45"/>
      <c r="E19" s="44"/>
      <c r="F19" s="46"/>
      <c r="G19" s="46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9"/>
      <c r="V19" s="39"/>
      <c r="W19" s="39"/>
      <c r="X19" s="39"/>
      <c r="Y19" s="39"/>
      <c r="Z19" s="39"/>
    </row>
    <row r="20" spans="1:26" ht="14.25">
      <c r="A20" s="16"/>
      <c r="B20" s="21"/>
      <c r="C20" s="47"/>
      <c r="D20" s="48">
        <f>F25</f>
        <v>12553</v>
      </c>
      <c r="E20" s="23"/>
      <c r="F20" s="27"/>
      <c r="G20" s="27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0"/>
    </row>
    <row r="21" spans="1:26" ht="14.25">
      <c r="A21" s="16" t="s">
        <v>11</v>
      </c>
      <c r="B21" s="21"/>
      <c r="C21" s="47"/>
      <c r="D21" s="48"/>
      <c r="E21" s="23"/>
      <c r="F21" s="27">
        <v>12128</v>
      </c>
      <c r="G21" s="27">
        <v>10902</v>
      </c>
      <c r="H21" s="28">
        <v>9922</v>
      </c>
      <c r="I21" s="29">
        <f>J25</f>
        <v>12819.55</v>
      </c>
      <c r="J21" s="29">
        <f>K25</f>
        <v>10819.55</v>
      </c>
      <c r="K21" s="29">
        <f>L25</f>
        <v>11187.55</v>
      </c>
      <c r="L21" s="29">
        <v>9201</v>
      </c>
      <c r="M21" s="29">
        <v>7755.2</v>
      </c>
      <c r="N21" s="29">
        <v>6284</v>
      </c>
      <c r="O21" s="29">
        <v>6104.09</v>
      </c>
      <c r="P21" s="29">
        <v>4205</v>
      </c>
      <c r="Q21" s="29">
        <v>2412</v>
      </c>
      <c r="R21" s="29">
        <v>2711</v>
      </c>
      <c r="S21" s="29">
        <v>3750</v>
      </c>
      <c r="T21" s="29">
        <v>5068</v>
      </c>
      <c r="U21" s="30">
        <v>5568</v>
      </c>
      <c r="V21" s="30"/>
      <c r="W21" s="30"/>
      <c r="X21" s="30"/>
      <c r="Y21" s="30"/>
      <c r="Z21" s="30"/>
    </row>
    <row r="22" spans="1:26" ht="14.25">
      <c r="A22" s="16" t="s">
        <v>89</v>
      </c>
      <c r="B22" s="21"/>
      <c r="C22" s="47"/>
      <c r="D22" s="48"/>
      <c r="E22" s="23"/>
      <c r="F22" s="27">
        <v>0</v>
      </c>
      <c r="G22" s="27">
        <v>0</v>
      </c>
      <c r="H22" s="28"/>
      <c r="I22" s="29">
        <v>-1652</v>
      </c>
      <c r="J22" s="29">
        <v>0</v>
      </c>
      <c r="K22" s="29">
        <v>-3000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30">
        <v>0</v>
      </c>
      <c r="V22" s="30"/>
      <c r="W22" s="30"/>
      <c r="X22" s="30"/>
      <c r="Y22" s="30"/>
      <c r="Z22" s="30"/>
    </row>
    <row r="23" spans="1:26" ht="14.25">
      <c r="A23" s="16" t="s">
        <v>89</v>
      </c>
      <c r="B23" s="21"/>
      <c r="C23" s="47"/>
      <c r="D23" s="48"/>
      <c r="E23" s="23"/>
      <c r="F23" s="27">
        <v>0</v>
      </c>
      <c r="G23" s="27">
        <v>0</v>
      </c>
      <c r="H23" s="28">
        <v>0</v>
      </c>
      <c r="I23" s="29">
        <v>-2004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30">
        <v>0</v>
      </c>
      <c r="V23" s="30"/>
      <c r="W23" s="30"/>
      <c r="X23" s="30"/>
      <c r="Y23" s="30"/>
      <c r="Z23" s="30"/>
    </row>
    <row r="24" spans="1:26" ht="14.25">
      <c r="A24" s="49" t="s">
        <v>12</v>
      </c>
      <c r="B24" s="50"/>
      <c r="C24" s="51"/>
      <c r="D24" s="108">
        <f>Resultaatbegroting!D38</f>
        <v>-2232.5600000000004</v>
      </c>
      <c r="E24" s="51"/>
      <c r="F24" s="41">
        <v>425</v>
      </c>
      <c r="G24" s="41">
        <v>1226</v>
      </c>
      <c r="H24" s="36">
        <v>980</v>
      </c>
      <c r="I24" s="37">
        <v>758</v>
      </c>
      <c r="J24" s="37">
        <f>Resultaatbegroting!X38</f>
        <v>2000</v>
      </c>
      <c r="K24" s="37">
        <f>Resultaatbegroting!AB38</f>
        <v>2632</v>
      </c>
      <c r="L24" s="37">
        <v>1986.82</v>
      </c>
      <c r="M24" s="37">
        <v>1445.53</v>
      </c>
      <c r="N24" s="37">
        <v>1471.2</v>
      </c>
      <c r="O24" s="37">
        <v>180.4</v>
      </c>
      <c r="P24" s="37">
        <v>1899.09</v>
      </c>
      <c r="Q24" s="37">
        <v>1792</v>
      </c>
      <c r="R24" s="37">
        <v>-299</v>
      </c>
      <c r="S24" s="37">
        <v>-1039</v>
      </c>
      <c r="T24" s="37">
        <v>-1318</v>
      </c>
      <c r="U24" s="52">
        <v>-500</v>
      </c>
      <c r="V24" s="30"/>
      <c r="W24" s="30"/>
      <c r="X24" s="30"/>
      <c r="Y24" s="30"/>
      <c r="Z24" s="30"/>
    </row>
    <row r="25" spans="1:26" ht="14.25">
      <c r="A25" s="16" t="s">
        <v>13</v>
      </c>
      <c r="B25" s="21"/>
      <c r="C25" s="47"/>
      <c r="D25" s="109">
        <f>SUM(D20:D24)</f>
        <v>10320.439999999999</v>
      </c>
      <c r="E25" s="23"/>
      <c r="F25" s="27">
        <f aca="true" t="shared" si="1" ref="F25:K25">SUM(F21:F24)</f>
        <v>12553</v>
      </c>
      <c r="G25" s="27">
        <f t="shared" si="1"/>
        <v>12128</v>
      </c>
      <c r="H25" s="28">
        <f t="shared" si="1"/>
        <v>10902</v>
      </c>
      <c r="I25" s="29">
        <f t="shared" si="1"/>
        <v>9921.55</v>
      </c>
      <c r="J25" s="29">
        <f t="shared" si="1"/>
        <v>12819.55</v>
      </c>
      <c r="K25" s="29">
        <f t="shared" si="1"/>
        <v>10819.55</v>
      </c>
      <c r="L25" s="29">
        <v>11187.55</v>
      </c>
      <c r="M25" s="29">
        <v>9200.73</v>
      </c>
      <c r="N25" s="29">
        <f>SUM(N21:N24)</f>
        <v>7755.2</v>
      </c>
      <c r="O25" s="29">
        <v>6284.49</v>
      </c>
      <c r="P25" s="29">
        <v>6104.09</v>
      </c>
      <c r="Q25" s="29">
        <v>4205</v>
      </c>
      <c r="R25" s="29">
        <v>2412</v>
      </c>
      <c r="S25" s="29">
        <v>2711</v>
      </c>
      <c r="T25" s="29">
        <v>3750</v>
      </c>
      <c r="U25" s="30">
        <v>5068</v>
      </c>
      <c r="V25" s="30"/>
      <c r="W25" s="30"/>
      <c r="X25" s="30"/>
      <c r="Y25" s="30"/>
      <c r="Z25" s="30"/>
    </row>
    <row r="26" spans="1:26" ht="14.25">
      <c r="A26" s="16"/>
      <c r="B26" s="21"/>
      <c r="C26" s="47"/>
      <c r="D26" s="109"/>
      <c r="E26" s="23"/>
      <c r="F26" s="27"/>
      <c r="G26" s="27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30"/>
      <c r="Y26" s="30"/>
      <c r="Z26" s="30"/>
    </row>
    <row r="27" spans="1:26" ht="14.25">
      <c r="A27" s="16" t="s">
        <v>14</v>
      </c>
      <c r="B27" s="21"/>
      <c r="C27" s="47"/>
      <c r="D27" s="109"/>
      <c r="E27" s="23"/>
      <c r="F27" s="27">
        <v>1184</v>
      </c>
      <c r="G27" s="27">
        <v>244</v>
      </c>
      <c r="H27" s="28">
        <v>220</v>
      </c>
      <c r="I27" s="29">
        <v>2711</v>
      </c>
      <c r="J27" s="29">
        <v>2560</v>
      </c>
      <c r="K27" s="29">
        <v>3000</v>
      </c>
      <c r="L27" s="29">
        <v>0</v>
      </c>
      <c r="M27" s="29">
        <v>0</v>
      </c>
      <c r="N27" s="29">
        <v>1000</v>
      </c>
      <c r="O27" s="29">
        <v>1200</v>
      </c>
      <c r="P27" s="29">
        <v>0</v>
      </c>
      <c r="Q27" s="29">
        <v>0</v>
      </c>
      <c r="R27" s="29">
        <v>2138</v>
      </c>
      <c r="S27" s="29">
        <v>2620</v>
      </c>
      <c r="T27" s="29">
        <v>2088</v>
      </c>
      <c r="U27" s="30">
        <v>1906</v>
      </c>
      <c r="V27" s="30"/>
      <c r="W27" s="30"/>
      <c r="X27" s="30"/>
      <c r="Y27" s="30"/>
      <c r="Z27" s="30"/>
    </row>
    <row r="28" spans="1:26" ht="23.25">
      <c r="A28" s="16" t="s">
        <v>15</v>
      </c>
      <c r="B28" s="21"/>
      <c r="C28" s="47"/>
      <c r="D28" s="109">
        <v>0</v>
      </c>
      <c r="E28" s="23"/>
      <c r="F28" s="27"/>
      <c r="G28" s="27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30"/>
      <c r="W28" s="30"/>
      <c r="X28" s="30"/>
      <c r="Y28" s="30"/>
      <c r="Z28" s="30"/>
    </row>
    <row r="29" spans="1:26" ht="14.25">
      <c r="A29" s="16"/>
      <c r="B29" s="21"/>
      <c r="C29" s="47"/>
      <c r="D29" s="109"/>
      <c r="E29" s="23"/>
      <c r="F29" s="27"/>
      <c r="G29" s="27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30"/>
      <c r="Y29" s="30"/>
      <c r="Z29" s="30"/>
    </row>
    <row r="30" spans="1:26" ht="14.25">
      <c r="A30" s="16"/>
      <c r="B30" s="21"/>
      <c r="C30" s="47"/>
      <c r="D30" s="111"/>
      <c r="E30" s="23"/>
      <c r="F30" s="27"/>
      <c r="G30" s="27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30"/>
      <c r="W30" s="30"/>
      <c r="X30" s="30"/>
      <c r="Y30" s="30"/>
      <c r="Z30" s="30"/>
    </row>
    <row r="31" spans="1:26" s="56" customFormat="1" ht="14.25">
      <c r="A31" s="53" t="s">
        <v>16</v>
      </c>
      <c r="B31" s="35"/>
      <c r="C31" s="35"/>
      <c r="D31" s="112">
        <f>SUM(D25:D28)</f>
        <v>10320.439999999999</v>
      </c>
      <c r="E31" s="35"/>
      <c r="F31" s="41">
        <f aca="true" t="shared" si="2" ref="F31:K31">F25+F27</f>
        <v>13737</v>
      </c>
      <c r="G31" s="41">
        <f t="shared" si="2"/>
        <v>12372</v>
      </c>
      <c r="H31" s="36">
        <f t="shared" si="2"/>
        <v>11122</v>
      </c>
      <c r="I31" s="37">
        <f t="shared" si="2"/>
        <v>12632.55</v>
      </c>
      <c r="J31" s="37">
        <f t="shared" si="2"/>
        <v>15379.55</v>
      </c>
      <c r="K31" s="37">
        <f t="shared" si="2"/>
        <v>13819.55</v>
      </c>
      <c r="L31" s="37">
        <v>11187.55</v>
      </c>
      <c r="M31" s="37">
        <v>9200.73</v>
      </c>
      <c r="N31" s="37">
        <f>SUM(N25+N27)</f>
        <v>8755.2</v>
      </c>
      <c r="O31" s="37">
        <v>7484.49</v>
      </c>
      <c r="P31" s="37">
        <v>6104.09</v>
      </c>
      <c r="Q31" s="37">
        <v>4205</v>
      </c>
      <c r="R31" s="37">
        <v>4550</v>
      </c>
      <c r="S31" s="37">
        <v>5331</v>
      </c>
      <c r="T31" s="37">
        <v>5838</v>
      </c>
      <c r="U31" s="54">
        <v>6974</v>
      </c>
      <c r="V31" s="55"/>
      <c r="W31" s="55"/>
      <c r="X31" s="55"/>
      <c r="Y31" s="55"/>
      <c r="Z31" s="55"/>
    </row>
    <row r="32" spans="2:26" ht="14.25">
      <c r="B32" s="57"/>
      <c r="C32" s="57"/>
      <c r="D32" s="57"/>
      <c r="E32" s="57"/>
      <c r="K32" s="30"/>
      <c r="L32" s="30"/>
      <c r="M32" s="30"/>
      <c r="N32" s="30"/>
      <c r="O32" s="30"/>
      <c r="P32" s="30"/>
      <c r="Q32" s="30"/>
      <c r="R32" s="30"/>
      <c r="S32" s="30"/>
      <c r="T32" s="29"/>
      <c r="U32" s="30"/>
      <c r="V32" s="30"/>
      <c r="W32" s="30"/>
      <c r="X32" s="30"/>
      <c r="Y32" s="30"/>
      <c r="Z32" s="30"/>
    </row>
    <row r="33" spans="11:26" ht="14.25">
      <c r="K33" s="30"/>
      <c r="L33" s="30"/>
      <c r="M33" s="30"/>
      <c r="N33" s="30"/>
      <c r="O33" s="30"/>
      <c r="P33" s="30"/>
      <c r="Q33" s="30"/>
      <c r="R33" s="30"/>
      <c r="S33" s="30"/>
      <c r="T33" s="29"/>
      <c r="U33" s="30"/>
      <c r="V33" s="30"/>
      <c r="W33" s="30"/>
      <c r="X33" s="30"/>
      <c r="Y33" s="30"/>
      <c r="Z33" s="30"/>
    </row>
    <row r="34" spans="8:26" ht="14.25">
      <c r="H34" s="30"/>
      <c r="I34" s="30"/>
      <c r="K34" s="30"/>
      <c r="L34" s="30"/>
      <c r="M34" s="30"/>
      <c r="N34" s="30"/>
      <c r="O34" s="30"/>
      <c r="P34" s="30"/>
      <c r="Q34" s="30"/>
      <c r="R34" s="30"/>
      <c r="S34" s="30"/>
      <c r="T34" s="29"/>
      <c r="U34" s="30"/>
      <c r="V34" s="30"/>
      <c r="W34" s="30"/>
      <c r="X34" s="30"/>
      <c r="Y34" s="30"/>
      <c r="Z34" s="30"/>
    </row>
    <row r="35" spans="1:26" ht="23.25">
      <c r="A35" s="1" t="s">
        <v>17</v>
      </c>
      <c r="B35" s="57" t="s">
        <v>18</v>
      </c>
      <c r="C35" s="57" t="s">
        <v>19</v>
      </c>
      <c r="D35" s="57" t="s">
        <v>20</v>
      </c>
      <c r="E35" s="57" t="s">
        <v>21</v>
      </c>
      <c r="F35" s="57"/>
      <c r="G35" s="57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30"/>
      <c r="V35" s="30"/>
      <c r="W35" s="30"/>
      <c r="X35" s="30"/>
      <c r="Y35" s="30"/>
      <c r="Z35" s="30"/>
    </row>
    <row r="36" spans="1:26" ht="14.25">
      <c r="A36" s="40" t="s">
        <v>22</v>
      </c>
      <c r="B36" s="57"/>
      <c r="C36" s="58"/>
      <c r="D36" s="57"/>
      <c r="E36" s="57"/>
      <c r="F36" s="57"/>
      <c r="G36" s="57"/>
      <c r="K36" s="30"/>
      <c r="L36" s="30"/>
      <c r="M36" s="30"/>
      <c r="N36" s="30"/>
      <c r="O36" s="30"/>
      <c r="P36" s="30"/>
      <c r="Q36" s="30"/>
      <c r="R36" s="30"/>
      <c r="S36" s="30"/>
      <c r="T36" s="29"/>
      <c r="U36" s="30"/>
      <c r="V36" s="30"/>
      <c r="W36" s="30"/>
      <c r="X36" s="30"/>
      <c r="Y36" s="30"/>
      <c r="Z36" s="30"/>
    </row>
    <row r="37" spans="2:26" ht="14.25">
      <c r="B37" s="59"/>
      <c r="C37" s="58"/>
      <c r="D37" s="57"/>
      <c r="E37" s="59"/>
      <c r="F37" s="59"/>
      <c r="G37" s="59"/>
      <c r="H37" s="60"/>
      <c r="K37" s="30"/>
      <c r="L37" s="30"/>
      <c r="M37" s="30"/>
      <c r="N37" s="30"/>
      <c r="O37" s="30"/>
      <c r="P37" s="30"/>
      <c r="Q37" s="30"/>
      <c r="R37" s="30"/>
      <c r="S37" s="30"/>
      <c r="T37" s="29"/>
      <c r="U37" s="30"/>
      <c r="V37" s="30"/>
      <c r="W37" s="30"/>
      <c r="X37" s="30"/>
      <c r="Y37" s="30"/>
      <c r="Z37" s="30"/>
    </row>
    <row r="38" spans="2:26" ht="14.25">
      <c r="B38" s="59"/>
      <c r="C38" s="58"/>
      <c r="D38" s="57"/>
      <c r="E38" s="59"/>
      <c r="F38" s="59"/>
      <c r="G38" s="59"/>
      <c r="H38" s="60"/>
      <c r="K38" s="30"/>
      <c r="L38" s="30"/>
      <c r="M38" s="30"/>
      <c r="N38" s="30"/>
      <c r="O38" s="30"/>
      <c r="P38" s="30"/>
      <c r="Q38" s="30"/>
      <c r="R38" s="30"/>
      <c r="S38" s="30"/>
      <c r="T38" s="29"/>
      <c r="U38" s="30"/>
      <c r="V38" s="30"/>
      <c r="W38" s="30"/>
      <c r="X38" s="30"/>
      <c r="Y38" s="30"/>
      <c r="Z38" s="30"/>
    </row>
    <row r="39" spans="2:26" ht="14.25">
      <c r="B39" s="59"/>
      <c r="C39" s="58"/>
      <c r="D39" s="57"/>
      <c r="E39" s="59"/>
      <c r="F39" s="59"/>
      <c r="G39" s="59"/>
      <c r="H39" s="60"/>
      <c r="K39" s="30"/>
      <c r="L39" s="30"/>
      <c r="M39" s="30"/>
      <c r="N39" s="30"/>
      <c r="O39" s="30"/>
      <c r="P39" s="30"/>
      <c r="Q39" s="30"/>
      <c r="R39" s="30"/>
      <c r="S39" s="30"/>
      <c r="T39" s="29"/>
      <c r="U39" s="30"/>
      <c r="V39" s="30"/>
      <c r="W39" s="30"/>
      <c r="X39" s="30"/>
      <c r="Y39" s="30"/>
      <c r="Z39" s="30"/>
    </row>
    <row r="40" spans="2:26" ht="14.25">
      <c r="B40" s="57"/>
      <c r="C40" s="58"/>
      <c r="D40" s="57"/>
      <c r="E40" s="59"/>
      <c r="F40" s="57"/>
      <c r="G40" s="57"/>
      <c r="K40" s="30"/>
      <c r="L40" s="30"/>
      <c r="M40" s="30"/>
      <c r="N40" s="30"/>
      <c r="O40" s="30"/>
      <c r="P40" s="30"/>
      <c r="Q40" s="30"/>
      <c r="R40" s="30"/>
      <c r="S40" s="30"/>
      <c r="T40" s="29"/>
      <c r="U40" s="30"/>
      <c r="V40" s="30"/>
      <c r="W40" s="30"/>
      <c r="X40" s="30"/>
      <c r="Y40" s="30"/>
      <c r="Z40" s="30"/>
    </row>
    <row r="41" spans="2:26" ht="14.25">
      <c r="B41" s="57"/>
      <c r="C41" s="58">
        <f>SUM(C37:C40)</f>
        <v>0</v>
      </c>
      <c r="D41" s="57"/>
      <c r="E41" s="57"/>
      <c r="F41" s="57"/>
      <c r="G41" s="57"/>
      <c r="K41" s="30"/>
      <c r="L41" s="30"/>
      <c r="M41" s="30"/>
      <c r="N41" s="30"/>
      <c r="O41" s="30"/>
      <c r="P41" s="30"/>
      <c r="Q41" s="30"/>
      <c r="R41" s="30"/>
      <c r="S41" s="30"/>
      <c r="T41" s="29"/>
      <c r="U41" s="30"/>
      <c r="V41" s="30"/>
      <c r="W41" s="30"/>
      <c r="X41" s="30"/>
      <c r="Y41" s="30"/>
      <c r="Z41" s="30"/>
    </row>
    <row r="42" spans="2:26" ht="14.25">
      <c r="B42" s="57"/>
      <c r="C42" s="58"/>
      <c r="D42" s="57"/>
      <c r="E42" s="57"/>
      <c r="F42" s="57"/>
      <c r="G42" s="57"/>
      <c r="K42" s="30"/>
      <c r="L42" s="30"/>
      <c r="M42" s="30"/>
      <c r="N42" s="30"/>
      <c r="O42" s="30"/>
      <c r="P42" s="30"/>
      <c r="Q42" s="30"/>
      <c r="R42" s="30"/>
      <c r="S42" s="30"/>
      <c r="T42" s="29"/>
      <c r="U42" s="30"/>
      <c r="V42" s="30"/>
      <c r="W42" s="30"/>
      <c r="X42" s="30"/>
      <c r="Y42" s="30"/>
      <c r="Z42" s="30"/>
    </row>
    <row r="43" spans="3:26" ht="14.25">
      <c r="C43" s="61"/>
      <c r="K43" s="30"/>
      <c r="L43" s="30"/>
      <c r="M43" s="30"/>
      <c r="N43" s="30"/>
      <c r="O43" s="30"/>
      <c r="P43" s="30"/>
      <c r="Q43" s="30"/>
      <c r="R43" s="30"/>
      <c r="S43" s="30"/>
      <c r="T43" s="29"/>
      <c r="U43" s="30"/>
      <c r="V43" s="30"/>
      <c r="W43" s="30"/>
      <c r="X43" s="30"/>
      <c r="Y43" s="30"/>
      <c r="Z43" s="30"/>
    </row>
    <row r="44" spans="3:26" ht="14.25">
      <c r="C44" s="61"/>
      <c r="K44" s="30"/>
      <c r="L44" s="30"/>
      <c r="M44" s="30"/>
      <c r="N44" s="30"/>
      <c r="O44" s="30"/>
      <c r="P44" s="30"/>
      <c r="Q44" s="30"/>
      <c r="R44" s="30"/>
      <c r="S44" s="30"/>
      <c r="T44" s="29"/>
      <c r="U44" s="30"/>
      <c r="V44" s="30"/>
      <c r="W44" s="30"/>
      <c r="X44" s="30"/>
      <c r="Y44" s="30"/>
      <c r="Z44" s="30"/>
    </row>
    <row r="45" spans="11:26" ht="14.25">
      <c r="K45" s="30"/>
      <c r="L45" s="30"/>
      <c r="M45" s="30"/>
      <c r="N45" s="30"/>
      <c r="O45" s="30"/>
      <c r="P45" s="30"/>
      <c r="Q45" s="30"/>
      <c r="R45" s="30"/>
      <c r="S45" s="30"/>
      <c r="T45" s="29"/>
      <c r="U45" s="30"/>
      <c r="V45" s="30"/>
      <c r="W45" s="30"/>
      <c r="X45" s="30"/>
      <c r="Y45" s="30"/>
      <c r="Z45" s="30"/>
    </row>
    <row r="46" spans="11:26" ht="14.25">
      <c r="K46" s="30"/>
      <c r="L46" s="30"/>
      <c r="M46" s="30"/>
      <c r="N46" s="30"/>
      <c r="O46" s="30"/>
      <c r="P46" s="30"/>
      <c r="Q46" s="30"/>
      <c r="R46" s="30"/>
      <c r="S46" s="30"/>
      <c r="T46" s="29"/>
      <c r="U46" s="30"/>
      <c r="V46" s="30"/>
      <c r="W46" s="30"/>
      <c r="X46" s="30"/>
      <c r="Y46" s="30"/>
      <c r="Z46" s="30"/>
    </row>
    <row r="47" spans="11:26" ht="14.25">
      <c r="K47" s="30"/>
      <c r="L47" s="30"/>
      <c r="M47" s="30"/>
      <c r="N47" s="30"/>
      <c r="O47" s="30"/>
      <c r="P47" s="30"/>
      <c r="Q47" s="30"/>
      <c r="R47" s="30"/>
      <c r="S47" s="30"/>
      <c r="T47" s="29"/>
      <c r="U47" s="30"/>
      <c r="V47" s="30"/>
      <c r="W47" s="30"/>
      <c r="X47" s="30"/>
      <c r="Y47" s="30"/>
      <c r="Z47" s="30"/>
    </row>
    <row r="48" spans="11:26" ht="14.25">
      <c r="K48" s="30"/>
      <c r="L48" s="30"/>
      <c r="M48" s="30"/>
      <c r="N48" s="30"/>
      <c r="O48" s="30"/>
      <c r="P48" s="30"/>
      <c r="Q48" s="30"/>
      <c r="R48" s="30"/>
      <c r="S48" s="30"/>
      <c r="T48" s="29"/>
      <c r="U48" s="30"/>
      <c r="V48" s="30"/>
      <c r="W48" s="30"/>
      <c r="X48" s="30"/>
      <c r="Y48" s="30"/>
      <c r="Z48" s="30"/>
    </row>
    <row r="49" spans="11:26" ht="14.25">
      <c r="K49" s="30"/>
      <c r="L49" s="30"/>
      <c r="M49" s="30"/>
      <c r="N49" s="30"/>
      <c r="O49" s="30"/>
      <c r="P49" s="30"/>
      <c r="Q49" s="30"/>
      <c r="R49" s="30"/>
      <c r="S49" s="30"/>
      <c r="T49" s="29"/>
      <c r="U49" s="30"/>
      <c r="V49" s="30"/>
      <c r="W49" s="30"/>
      <c r="X49" s="30"/>
      <c r="Y49" s="30"/>
      <c r="Z49" s="30"/>
    </row>
    <row r="50" spans="11:26" ht="14.25">
      <c r="K50" s="30"/>
      <c r="L50" s="30"/>
      <c r="M50" s="30"/>
      <c r="N50" s="30"/>
      <c r="O50" s="30"/>
      <c r="P50" s="30"/>
      <c r="Q50" s="30"/>
      <c r="R50" s="30"/>
      <c r="S50" s="30"/>
      <c r="T50" s="29"/>
      <c r="U50" s="30"/>
      <c r="V50" s="30"/>
      <c r="W50" s="30"/>
      <c r="X50" s="30"/>
      <c r="Y50" s="30"/>
      <c r="Z50" s="30"/>
    </row>
    <row r="51" spans="11:26" ht="14.25">
      <c r="K51" s="30"/>
      <c r="L51" s="30"/>
      <c r="M51" s="30"/>
      <c r="N51" s="30"/>
      <c r="O51" s="30"/>
      <c r="P51" s="30"/>
      <c r="Q51" s="30"/>
      <c r="R51" s="30"/>
      <c r="S51" s="30"/>
      <c r="T51" s="29"/>
      <c r="U51" s="30"/>
      <c r="V51" s="30"/>
      <c r="W51" s="30"/>
      <c r="X51" s="30"/>
      <c r="Y51" s="30"/>
      <c r="Z51" s="30"/>
    </row>
    <row r="52" spans="11:26" ht="14.25">
      <c r="K52" s="30"/>
      <c r="L52" s="30"/>
      <c r="M52" s="30"/>
      <c r="N52" s="30"/>
      <c r="O52" s="30"/>
      <c r="P52" s="30"/>
      <c r="Q52" s="30"/>
      <c r="R52" s="30"/>
      <c r="S52" s="30"/>
      <c r="T52" s="29"/>
      <c r="U52" s="30"/>
      <c r="V52" s="30"/>
      <c r="W52" s="30"/>
      <c r="X52" s="30"/>
      <c r="Y52" s="30"/>
      <c r="Z52" s="30"/>
    </row>
    <row r="53" spans="11:26" ht="14.25">
      <c r="K53" s="30"/>
      <c r="L53" s="30"/>
      <c r="M53" s="30"/>
      <c r="N53" s="30"/>
      <c r="O53" s="30"/>
      <c r="P53" s="30"/>
      <c r="Q53" s="30"/>
      <c r="R53" s="30"/>
      <c r="S53" s="30"/>
      <c r="T53" s="29"/>
      <c r="U53" s="30"/>
      <c r="V53" s="30"/>
      <c r="W53" s="30"/>
      <c r="X53" s="30"/>
      <c r="Y53" s="30"/>
      <c r="Z53" s="30"/>
    </row>
    <row r="54" spans="11:26" ht="14.25">
      <c r="K54" s="30"/>
      <c r="L54" s="30"/>
      <c r="M54" s="30"/>
      <c r="N54" s="30"/>
      <c r="O54" s="30"/>
      <c r="P54" s="30"/>
      <c r="Q54" s="30"/>
      <c r="R54" s="30"/>
      <c r="S54" s="30"/>
      <c r="T54" s="29"/>
      <c r="U54" s="30"/>
      <c r="V54" s="30"/>
      <c r="W54" s="30"/>
      <c r="X54" s="30"/>
      <c r="Y54" s="30"/>
      <c r="Z54" s="30"/>
    </row>
    <row r="55" spans="11:26" ht="14.25">
      <c r="K55" s="30"/>
      <c r="L55" s="30"/>
      <c r="M55" s="30"/>
      <c r="N55" s="30"/>
      <c r="O55" s="30"/>
      <c r="P55" s="30"/>
      <c r="Q55" s="30"/>
      <c r="R55" s="30"/>
      <c r="S55" s="30"/>
      <c r="T55" s="29"/>
      <c r="U55" s="30"/>
      <c r="V55" s="30"/>
      <c r="W55" s="30"/>
      <c r="X55" s="30"/>
      <c r="Y55" s="30"/>
      <c r="Z55" s="30"/>
    </row>
    <row r="56" spans="11:26" ht="14.25">
      <c r="K56" s="30"/>
      <c r="L56" s="30"/>
      <c r="M56" s="30"/>
      <c r="N56" s="30"/>
      <c r="O56" s="30"/>
      <c r="P56" s="30"/>
      <c r="Q56" s="30"/>
      <c r="R56" s="30"/>
      <c r="S56" s="30"/>
      <c r="T56" s="29"/>
      <c r="U56" s="30"/>
      <c r="V56" s="30"/>
      <c r="W56" s="30"/>
      <c r="X56" s="30"/>
      <c r="Y56" s="30"/>
      <c r="Z56" s="30"/>
    </row>
    <row r="57" spans="11:26" ht="14.25">
      <c r="K57" s="30"/>
      <c r="L57" s="30"/>
      <c r="M57" s="30"/>
      <c r="N57" s="30"/>
      <c r="O57" s="30"/>
      <c r="P57" s="30"/>
      <c r="Q57" s="30"/>
      <c r="R57" s="30"/>
      <c r="S57" s="30"/>
      <c r="T57" s="29"/>
      <c r="U57" s="30"/>
      <c r="V57" s="30"/>
      <c r="W57" s="30"/>
      <c r="X57" s="30"/>
      <c r="Y57" s="30"/>
      <c r="Z57" s="30"/>
    </row>
    <row r="58" spans="11:26" ht="14.25">
      <c r="K58" s="30"/>
      <c r="L58" s="30"/>
      <c r="M58" s="30"/>
      <c r="N58" s="30"/>
      <c r="O58" s="30"/>
      <c r="P58" s="30"/>
      <c r="Q58" s="30"/>
      <c r="R58" s="30"/>
      <c r="S58" s="30"/>
      <c r="T58" s="29"/>
      <c r="U58" s="30"/>
      <c r="V58" s="30"/>
      <c r="W58" s="30"/>
      <c r="X58" s="30"/>
      <c r="Y58" s="30"/>
      <c r="Z58" s="30"/>
    </row>
    <row r="59" spans="11:26" ht="14.25">
      <c r="K59" s="30"/>
      <c r="L59" s="30"/>
      <c r="M59" s="30"/>
      <c r="N59" s="30"/>
      <c r="O59" s="30"/>
      <c r="P59" s="30"/>
      <c r="Q59" s="30"/>
      <c r="R59" s="30"/>
      <c r="S59" s="30"/>
      <c r="T59" s="29"/>
      <c r="U59" s="30"/>
      <c r="V59" s="30"/>
      <c r="W59" s="30"/>
      <c r="X59" s="30"/>
      <c r="Y59" s="30"/>
      <c r="Z59" s="30"/>
    </row>
    <row r="60" spans="11:26" ht="14.25">
      <c r="K60" s="30"/>
      <c r="L60" s="30"/>
      <c r="M60" s="30"/>
      <c r="N60" s="30"/>
      <c r="O60" s="30"/>
      <c r="P60" s="30"/>
      <c r="Q60" s="30"/>
      <c r="R60" s="30"/>
      <c r="S60" s="30"/>
      <c r="T60" s="29"/>
      <c r="U60" s="30"/>
      <c r="V60" s="30"/>
      <c r="W60" s="30"/>
      <c r="X60" s="30"/>
      <c r="Y60" s="30"/>
      <c r="Z60" s="30"/>
    </row>
    <row r="61" spans="11:26" ht="14.25">
      <c r="K61" s="30"/>
      <c r="L61" s="30"/>
      <c r="M61" s="30"/>
      <c r="N61" s="30"/>
      <c r="O61" s="30"/>
      <c r="P61" s="30"/>
      <c r="Q61" s="30"/>
      <c r="R61" s="30"/>
      <c r="S61" s="30"/>
      <c r="T61" s="29"/>
      <c r="U61" s="30"/>
      <c r="V61" s="30"/>
      <c r="W61" s="30"/>
      <c r="X61" s="30"/>
      <c r="Y61" s="30"/>
      <c r="Z61" s="30"/>
    </row>
    <row r="62" spans="11:26" ht="14.25">
      <c r="K62" s="30"/>
      <c r="L62" s="30"/>
      <c r="M62" s="30"/>
      <c r="N62" s="30"/>
      <c r="O62" s="30"/>
      <c r="P62" s="30"/>
      <c r="Q62" s="30"/>
      <c r="R62" s="30"/>
      <c r="S62" s="30"/>
      <c r="T62" s="29"/>
      <c r="U62" s="30"/>
      <c r="V62" s="30"/>
      <c r="W62" s="30"/>
      <c r="X62" s="30"/>
      <c r="Y62" s="30"/>
      <c r="Z62" s="30"/>
    </row>
    <row r="63" spans="11:26" ht="14.25">
      <c r="K63" s="30"/>
      <c r="L63" s="30"/>
      <c r="M63" s="30"/>
      <c r="N63" s="30"/>
      <c r="O63" s="30"/>
      <c r="P63" s="30"/>
      <c r="Q63" s="30"/>
      <c r="R63" s="30"/>
      <c r="S63" s="30"/>
      <c r="T63" s="29"/>
      <c r="U63" s="30"/>
      <c r="V63" s="30"/>
      <c r="W63" s="30"/>
      <c r="X63" s="30"/>
      <c r="Y63" s="30"/>
      <c r="Z63" s="30"/>
    </row>
    <row r="64" spans="11:26" ht="14.25">
      <c r="K64" s="30"/>
      <c r="L64" s="30"/>
      <c r="M64" s="30"/>
      <c r="N64" s="30"/>
      <c r="O64" s="30"/>
      <c r="P64" s="30"/>
      <c r="Q64" s="30"/>
      <c r="R64" s="30"/>
      <c r="S64" s="30"/>
      <c r="T64" s="29"/>
      <c r="U64" s="30"/>
      <c r="V64" s="30"/>
      <c r="W64" s="30"/>
      <c r="X64" s="30"/>
      <c r="Y64" s="30"/>
      <c r="Z64" s="30"/>
    </row>
    <row r="65" spans="11:26" ht="14.25">
      <c r="K65" s="30"/>
      <c r="L65" s="30"/>
      <c r="M65" s="30"/>
      <c r="N65" s="30"/>
      <c r="O65" s="30"/>
      <c r="P65" s="30"/>
      <c r="Q65" s="30"/>
      <c r="R65" s="30"/>
      <c r="S65" s="30"/>
      <c r="T65" s="29"/>
      <c r="U65" s="30"/>
      <c r="V65" s="30"/>
      <c r="W65" s="30"/>
      <c r="X65" s="30"/>
      <c r="Y65" s="30"/>
      <c r="Z65" s="30"/>
    </row>
    <row r="66" spans="11:26" ht="14.25">
      <c r="K66" s="30"/>
      <c r="L66" s="30"/>
      <c r="M66" s="30"/>
      <c r="N66" s="30"/>
      <c r="O66" s="30"/>
      <c r="P66" s="30"/>
      <c r="Q66" s="30"/>
      <c r="R66" s="30"/>
      <c r="S66" s="30"/>
      <c r="T66" s="29"/>
      <c r="U66" s="30"/>
      <c r="V66" s="30"/>
      <c r="W66" s="30"/>
      <c r="X66" s="30"/>
      <c r="Y66" s="30"/>
      <c r="Z66" s="30"/>
    </row>
    <row r="67" spans="11:26" ht="14.25">
      <c r="K67" s="30"/>
      <c r="L67" s="30"/>
      <c r="M67" s="30"/>
      <c r="N67" s="30"/>
      <c r="O67" s="30"/>
      <c r="P67" s="30"/>
      <c r="Q67" s="30"/>
      <c r="R67" s="30"/>
      <c r="S67" s="30"/>
      <c r="T67" s="29"/>
      <c r="U67" s="30"/>
      <c r="V67" s="30"/>
      <c r="W67" s="30"/>
      <c r="X67" s="30"/>
      <c r="Y67" s="30"/>
      <c r="Z67" s="30"/>
    </row>
    <row r="68" spans="11:26" ht="14.25">
      <c r="K68" s="30"/>
      <c r="L68" s="30"/>
      <c r="M68" s="30"/>
      <c r="N68" s="30"/>
      <c r="O68" s="30"/>
      <c r="P68" s="30"/>
      <c r="Q68" s="30"/>
      <c r="R68" s="30"/>
      <c r="S68" s="30"/>
      <c r="T68" s="29"/>
      <c r="U68" s="30"/>
      <c r="V68" s="30"/>
      <c r="W68" s="30"/>
      <c r="X68" s="30"/>
      <c r="Y68" s="30"/>
      <c r="Z68" s="30"/>
    </row>
  </sheetData>
  <sheetProtection selectLockedCells="1" selectUnlockedCells="1"/>
  <printOptions/>
  <pageMargins left="0.75" right="0.75" top="1" bottom="1" header="0.5" footer="0.5"/>
  <pageSetup fitToHeight="0" fitToWidth="1" horizontalDpi="300" verticalDpi="300" orientation="portrait" paperSize="9" scale="88"/>
  <headerFooter alignWithMargins="0">
    <oddHeader>&amp;C&amp;"Calibri,Standaard"&amp;11BALANS</oddHeader>
    <oddFooter>&amp;C&amp;"Calibri,Standaard"&amp;11DEFINITIEF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4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3.140625" style="1" customWidth="1"/>
    <col min="2" max="2" width="9.8515625" style="1" customWidth="1"/>
    <col min="3" max="3" width="2.421875" style="1" customWidth="1"/>
    <col min="4" max="4" width="9.8515625" style="1" customWidth="1"/>
    <col min="5" max="5" width="2.7109375" style="1" customWidth="1"/>
    <col min="6" max="6" width="9.8515625" style="1" customWidth="1"/>
    <col min="7" max="7" width="2.28125" style="1" customWidth="1"/>
    <col min="8" max="8" width="9.8515625" style="1" customWidth="1"/>
    <col min="9" max="9" width="2.7109375" style="1" customWidth="1"/>
    <col min="10" max="10" width="9.8515625" style="1" customWidth="1"/>
    <col min="11" max="11" width="2.140625" style="1" hidden="1" customWidth="1"/>
    <col min="12" max="12" width="9.8515625" style="1" hidden="1" customWidth="1"/>
    <col min="13" max="13" width="2.140625" style="1" hidden="1" customWidth="1"/>
    <col min="14" max="14" width="9.8515625" style="1" hidden="1" customWidth="1"/>
    <col min="15" max="15" width="4.28125" style="1" hidden="1" customWidth="1"/>
    <col min="16" max="16" width="9.8515625" style="1" hidden="1" customWidth="1"/>
    <col min="17" max="17" width="4.28125" style="1" hidden="1" customWidth="1"/>
    <col min="18" max="18" width="9.8515625" style="1" hidden="1" customWidth="1"/>
    <col min="19" max="19" width="4.28125" style="1" hidden="1" customWidth="1"/>
    <col min="20" max="20" width="11.421875" style="1" hidden="1" customWidth="1"/>
    <col min="21" max="21" width="4.421875" style="1" hidden="1" customWidth="1"/>
    <col min="22" max="22" width="9.8515625" style="1" hidden="1" customWidth="1"/>
    <col min="23" max="23" width="4.421875" style="1" hidden="1" customWidth="1"/>
    <col min="24" max="24" width="9.8515625" style="1" hidden="1" customWidth="1"/>
    <col min="25" max="25" width="4.421875" style="1" hidden="1" customWidth="1"/>
    <col min="26" max="26" width="9.8515625" style="1" hidden="1" customWidth="1"/>
    <col min="27" max="27" width="4.140625" style="1" hidden="1" customWidth="1"/>
    <col min="28" max="28" width="10.7109375" style="1" hidden="1" customWidth="1"/>
    <col min="29" max="29" width="4.00390625" style="1" hidden="1" customWidth="1"/>
    <col min="30" max="30" width="10.7109375" style="1" hidden="1" customWidth="1"/>
    <col min="31" max="31" width="3.8515625" style="1" hidden="1" customWidth="1"/>
    <col min="32" max="32" width="10.7109375" style="1" hidden="1" customWidth="1"/>
    <col min="33" max="33" width="4.00390625" style="1" hidden="1" customWidth="1"/>
    <col min="34" max="34" width="10.7109375" style="1" hidden="1" customWidth="1"/>
    <col min="35" max="35" width="5.00390625" style="1" hidden="1" customWidth="1"/>
    <col min="36" max="36" width="10.7109375" style="1" hidden="1" customWidth="1"/>
    <col min="37" max="37" width="3.140625" style="1" hidden="1" customWidth="1"/>
    <col min="38" max="38" width="10.7109375" style="1" hidden="1" customWidth="1"/>
    <col min="39" max="39" width="2.7109375" style="1" hidden="1" customWidth="1"/>
    <col min="40" max="40" width="10.7109375" style="1" hidden="1" customWidth="1"/>
    <col min="41" max="41" width="2.7109375" style="1" hidden="1" customWidth="1"/>
    <col min="42" max="42" width="10.7109375" style="1" hidden="1" customWidth="1"/>
    <col min="43" max="43" width="2.421875" style="1" hidden="1" customWidth="1"/>
    <col min="44" max="44" width="10.7109375" style="1" hidden="1" customWidth="1"/>
    <col min="45" max="45" width="2.7109375" style="1" hidden="1" customWidth="1"/>
    <col min="46" max="46" width="10.7109375" style="1" hidden="1" customWidth="1"/>
    <col min="47" max="47" width="2.7109375" style="1" customWidth="1"/>
    <col min="48" max="57" width="0" style="1" hidden="1" customWidth="1"/>
    <col min="58" max="16384" width="9.140625" style="1" customWidth="1"/>
  </cols>
  <sheetData>
    <row r="1" spans="1:27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5"/>
    <row r="3" spans="3:21" ht="15">
      <c r="C3" s="62"/>
      <c r="G3" s="63"/>
      <c r="U3" s="2"/>
    </row>
    <row r="4" spans="2:56" ht="15">
      <c r="B4" s="1" t="s">
        <v>84</v>
      </c>
      <c r="C4" s="62"/>
      <c r="D4" s="1" t="s">
        <v>24</v>
      </c>
      <c r="F4" s="1" t="s">
        <v>24</v>
      </c>
      <c r="G4" s="63"/>
      <c r="H4" s="1" t="s">
        <v>25</v>
      </c>
      <c r="J4" s="1" t="s">
        <v>25</v>
      </c>
      <c r="L4" s="1" t="s">
        <v>26</v>
      </c>
      <c r="N4" s="1" t="s">
        <v>26</v>
      </c>
      <c r="P4" s="1" t="s">
        <v>27</v>
      </c>
      <c r="R4" s="1" t="s">
        <v>27</v>
      </c>
      <c r="T4" s="1" t="s">
        <v>28</v>
      </c>
      <c r="U4" s="2"/>
      <c r="V4" s="1" t="s">
        <v>28</v>
      </c>
      <c r="X4" s="1" t="s">
        <v>29</v>
      </c>
      <c r="Z4" s="1" t="s">
        <v>29</v>
      </c>
      <c r="AB4" s="1" t="s">
        <v>30</v>
      </c>
      <c r="AD4" s="1" t="s">
        <v>30</v>
      </c>
      <c r="AF4" s="1" t="s">
        <v>31</v>
      </c>
      <c r="AH4" s="1" t="s">
        <v>31</v>
      </c>
      <c r="AJ4" s="1" t="s">
        <v>32</v>
      </c>
      <c r="AL4" s="1" t="s">
        <v>32</v>
      </c>
      <c r="AN4" s="1" t="s">
        <v>33</v>
      </c>
      <c r="AP4" s="1" t="s">
        <v>33</v>
      </c>
      <c r="AR4" s="1" t="s">
        <v>34</v>
      </c>
      <c r="AT4" s="1" t="s">
        <v>34</v>
      </c>
      <c r="AV4" s="1" t="s">
        <v>35</v>
      </c>
      <c r="AX4" s="1" t="s">
        <v>35</v>
      </c>
      <c r="AZ4" s="1" t="s">
        <v>36</v>
      </c>
      <c r="BB4" s="1" t="s">
        <v>36</v>
      </c>
      <c r="BD4" s="1" t="s">
        <v>37</v>
      </c>
    </row>
    <row r="5" spans="2:56" ht="15">
      <c r="B5" s="1" t="s">
        <v>38</v>
      </c>
      <c r="C5" s="62"/>
      <c r="D5" s="1" t="s">
        <v>39</v>
      </c>
      <c r="F5" s="1" t="s">
        <v>38</v>
      </c>
      <c r="G5" s="63"/>
      <c r="H5" s="99" t="s">
        <v>39</v>
      </c>
      <c r="I5" s="99"/>
      <c r="J5" s="99" t="s">
        <v>38</v>
      </c>
      <c r="K5" s="100"/>
      <c r="L5" s="64" t="s">
        <v>39</v>
      </c>
      <c r="M5" s="64"/>
      <c r="N5" s="64" t="s">
        <v>38</v>
      </c>
      <c r="O5" s="64"/>
      <c r="P5" s="64" t="s">
        <v>39</v>
      </c>
      <c r="Q5" s="64"/>
      <c r="R5" s="64" t="s">
        <v>38</v>
      </c>
      <c r="S5" s="64"/>
      <c r="T5" s="64" t="s">
        <v>39</v>
      </c>
      <c r="U5" s="2"/>
      <c r="V5" s="64" t="s">
        <v>38</v>
      </c>
      <c r="X5" s="64" t="s">
        <v>39</v>
      </c>
      <c r="Z5" s="64" t="s">
        <v>38</v>
      </c>
      <c r="AB5" s="64" t="s">
        <v>39</v>
      </c>
      <c r="AD5" s="64" t="s">
        <v>38</v>
      </c>
      <c r="AF5" s="64" t="s">
        <v>39</v>
      </c>
      <c r="AH5" s="64" t="s">
        <v>38</v>
      </c>
      <c r="AJ5" s="64" t="s">
        <v>39</v>
      </c>
      <c r="AL5" s="64" t="s">
        <v>38</v>
      </c>
      <c r="AN5" s="64" t="s">
        <v>39</v>
      </c>
      <c r="AP5" s="64" t="s">
        <v>38</v>
      </c>
      <c r="AQ5" s="64"/>
      <c r="AR5" s="64" t="s">
        <v>39</v>
      </c>
      <c r="AT5" s="64" t="s">
        <v>38</v>
      </c>
      <c r="AV5" s="64" t="s">
        <v>39</v>
      </c>
      <c r="AX5" s="64" t="s">
        <v>38</v>
      </c>
      <c r="AZ5" s="64" t="s">
        <v>39</v>
      </c>
      <c r="BB5" s="64" t="s">
        <v>38</v>
      </c>
      <c r="BD5" s="64" t="s">
        <v>39</v>
      </c>
    </row>
    <row r="6" spans="2:56" ht="15">
      <c r="B6" s="15" t="s">
        <v>3</v>
      </c>
      <c r="C6" s="65"/>
      <c r="D6" s="15" t="s">
        <v>3</v>
      </c>
      <c r="E6" s="15"/>
      <c r="F6" s="15" t="s">
        <v>3</v>
      </c>
      <c r="G6" s="63"/>
      <c r="H6" s="15" t="s">
        <v>3</v>
      </c>
      <c r="I6" s="15"/>
      <c r="J6" s="15" t="s">
        <v>3</v>
      </c>
      <c r="L6" s="15" t="s">
        <v>3</v>
      </c>
      <c r="N6" s="66" t="s">
        <v>3</v>
      </c>
      <c r="P6" s="15" t="s">
        <v>3</v>
      </c>
      <c r="Q6" s="15"/>
      <c r="R6" s="15" t="s">
        <v>3</v>
      </c>
      <c r="S6" s="15"/>
      <c r="T6" s="15" t="s">
        <v>3</v>
      </c>
      <c r="U6" s="27"/>
      <c r="V6" s="15" t="s">
        <v>3</v>
      </c>
      <c r="X6" s="15" t="s">
        <v>3</v>
      </c>
      <c r="Z6" s="15" t="s">
        <v>3</v>
      </c>
      <c r="AB6" s="15" t="s">
        <v>3</v>
      </c>
      <c r="AC6" s="15"/>
      <c r="AD6" s="15" t="s">
        <v>3</v>
      </c>
      <c r="AF6" s="15" t="s">
        <v>3</v>
      </c>
      <c r="AG6" s="15"/>
      <c r="AH6" s="15" t="s">
        <v>3</v>
      </c>
      <c r="AI6" s="15"/>
      <c r="AJ6" s="15" t="s">
        <v>3</v>
      </c>
      <c r="AK6" s="15"/>
      <c r="AL6" s="15" t="s">
        <v>3</v>
      </c>
      <c r="AM6" s="15"/>
      <c r="AN6" s="15" t="s">
        <v>3</v>
      </c>
      <c r="AO6" s="15"/>
      <c r="AP6" s="15" t="s">
        <v>3</v>
      </c>
      <c r="AQ6" s="15"/>
      <c r="AR6" s="15" t="s">
        <v>3</v>
      </c>
      <c r="AS6" s="15"/>
      <c r="AT6" s="15" t="s">
        <v>3</v>
      </c>
      <c r="AU6" s="15"/>
      <c r="AV6" s="15" t="s">
        <v>3</v>
      </c>
      <c r="AW6" s="15"/>
      <c r="AX6" s="15" t="s">
        <v>3</v>
      </c>
      <c r="AY6" s="15"/>
      <c r="AZ6" s="15" t="s">
        <v>3</v>
      </c>
      <c r="BA6" s="15"/>
      <c r="BB6" s="15"/>
      <c r="BC6" s="15"/>
      <c r="BD6" s="15" t="s">
        <v>3</v>
      </c>
    </row>
    <row r="7" spans="2:21" ht="15">
      <c r="B7" s="15"/>
      <c r="C7" s="65"/>
      <c r="D7" s="15"/>
      <c r="E7" s="15"/>
      <c r="F7" s="15" t="s">
        <v>40</v>
      </c>
      <c r="G7" s="63"/>
      <c r="H7" s="15"/>
      <c r="I7" s="15"/>
      <c r="J7" s="15" t="s">
        <v>40</v>
      </c>
      <c r="L7" s="15"/>
      <c r="N7" s="15"/>
      <c r="U7" s="2"/>
    </row>
    <row r="8" spans="1:57" ht="15">
      <c r="A8" s="67" t="s">
        <v>41</v>
      </c>
      <c r="B8" s="68"/>
      <c r="C8" s="69"/>
      <c r="D8" s="68"/>
      <c r="E8" s="68"/>
      <c r="F8" s="68"/>
      <c r="G8" s="70"/>
      <c r="H8" s="68"/>
      <c r="I8" s="68"/>
      <c r="J8" s="68"/>
      <c r="K8" s="71"/>
      <c r="L8" s="68"/>
      <c r="M8" s="71"/>
      <c r="N8" s="68"/>
      <c r="O8" s="67"/>
      <c r="U8" s="2"/>
      <c r="W8" s="67"/>
      <c r="Y8" s="67"/>
      <c r="Z8" s="30"/>
      <c r="AA8" s="67"/>
      <c r="AD8" s="30"/>
      <c r="AH8" s="30"/>
      <c r="AL8" s="30"/>
      <c r="AP8" s="30"/>
      <c r="AQ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5">
      <c r="A9" s="1" t="s">
        <v>42</v>
      </c>
      <c r="B9" s="72">
        <v>4966</v>
      </c>
      <c r="C9" s="73"/>
      <c r="D9" s="72">
        <f>Boekhouding!D36</f>
        <v>5489.25</v>
      </c>
      <c r="E9" s="72"/>
      <c r="F9" s="74">
        <v>5490</v>
      </c>
      <c r="G9" s="75"/>
      <c r="H9" s="72">
        <v>5967</v>
      </c>
      <c r="I9" s="72"/>
      <c r="J9" s="74"/>
      <c r="K9" s="30"/>
      <c r="L9" s="72">
        <v>6058</v>
      </c>
      <c r="M9" s="30"/>
      <c r="N9" s="72">
        <v>6000</v>
      </c>
      <c r="P9" s="30" t="e">
        <f>-'[1]Boekhouding'!D67</f>
        <v>#REF!</v>
      </c>
      <c r="Q9" s="30"/>
      <c r="R9" s="30">
        <v>6000</v>
      </c>
      <c r="S9" s="30"/>
      <c r="T9" s="30">
        <v>6243</v>
      </c>
      <c r="U9" s="29"/>
      <c r="V9" s="30">
        <v>6000</v>
      </c>
      <c r="X9" s="30">
        <v>6318</v>
      </c>
      <c r="Z9" s="30">
        <v>6200</v>
      </c>
      <c r="AB9" s="30">
        <v>6376</v>
      </c>
      <c r="AD9" s="30">
        <v>6000</v>
      </c>
      <c r="AF9" s="30">
        <v>6009.25</v>
      </c>
      <c r="AH9" s="30">
        <v>5800</v>
      </c>
      <c r="AJ9" s="30">
        <v>5866.25</v>
      </c>
      <c r="AL9" s="30">
        <v>5800</v>
      </c>
      <c r="AN9" s="30">
        <v>5736.25</v>
      </c>
      <c r="AP9" s="30">
        <v>4800</v>
      </c>
      <c r="AQ9" s="30"/>
      <c r="AR9" s="30">
        <v>4893.45</v>
      </c>
      <c r="AT9" s="30">
        <v>4500</v>
      </c>
      <c r="AU9" s="30"/>
      <c r="AV9" s="30">
        <v>4551.45</v>
      </c>
      <c r="AW9" s="30"/>
      <c r="AX9" s="30">
        <v>4200</v>
      </c>
      <c r="AY9" s="30"/>
      <c r="AZ9" s="30">
        <v>4192</v>
      </c>
      <c r="BA9" s="30"/>
      <c r="BB9" s="30">
        <v>4200</v>
      </c>
      <c r="BC9" s="30"/>
      <c r="BD9" s="30">
        <v>4215</v>
      </c>
      <c r="BE9" s="30"/>
    </row>
    <row r="10" spans="2:57" ht="15">
      <c r="B10" s="72"/>
      <c r="C10" s="73"/>
      <c r="D10" s="72"/>
      <c r="E10" s="72"/>
      <c r="F10" s="74"/>
      <c r="G10" s="75"/>
      <c r="H10" s="72"/>
      <c r="I10" s="72"/>
      <c r="J10" s="74"/>
      <c r="K10" s="30"/>
      <c r="L10" s="72"/>
      <c r="M10" s="30"/>
      <c r="N10" s="72"/>
      <c r="P10" s="30"/>
      <c r="Q10" s="30"/>
      <c r="R10" s="30"/>
      <c r="S10" s="30"/>
      <c r="T10" s="30"/>
      <c r="U10" s="29"/>
      <c r="V10" s="30"/>
      <c r="X10" s="30"/>
      <c r="Z10" s="30"/>
      <c r="AB10" s="30"/>
      <c r="AD10" s="30"/>
      <c r="AF10" s="30"/>
      <c r="AH10" s="30"/>
      <c r="AJ10" s="30"/>
      <c r="AL10" s="30"/>
      <c r="AN10" s="30"/>
      <c r="AP10" s="30"/>
      <c r="AQ10" s="30"/>
      <c r="AR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ht="15">
      <c r="A11" s="1" t="s">
        <v>43</v>
      </c>
      <c r="B11" s="72">
        <v>0</v>
      </c>
      <c r="C11" s="73"/>
      <c r="D11" s="72">
        <v>0</v>
      </c>
      <c r="E11" s="72"/>
      <c r="F11" s="74">
        <v>0</v>
      </c>
      <c r="G11" s="75"/>
      <c r="H11" s="72"/>
      <c r="I11" s="72"/>
      <c r="J11" s="74"/>
      <c r="K11" s="30"/>
      <c r="L11" s="72">
        <v>2816</v>
      </c>
      <c r="M11" s="30"/>
      <c r="N11" s="72">
        <v>2000</v>
      </c>
      <c r="P11" s="30" t="e">
        <f>-'[1]Boekhouding'!E67</f>
        <v>#REF!</v>
      </c>
      <c r="Q11" s="30"/>
      <c r="R11" s="30">
        <v>1750</v>
      </c>
      <c r="S11" s="30"/>
      <c r="T11" s="30">
        <v>2059</v>
      </c>
      <c r="U11" s="29"/>
      <c r="V11" s="30">
        <v>1750</v>
      </c>
      <c r="X11" s="30">
        <v>2509</v>
      </c>
      <c r="Z11" s="30">
        <v>1500</v>
      </c>
      <c r="AB11" s="30">
        <v>1514</v>
      </c>
      <c r="AD11" s="30">
        <v>1500</v>
      </c>
      <c r="AF11" s="30">
        <v>1240</v>
      </c>
      <c r="AH11" s="30">
        <v>2000</v>
      </c>
      <c r="AJ11" s="30">
        <v>2000</v>
      </c>
      <c r="AL11" s="30">
        <v>1500</v>
      </c>
      <c r="AN11" s="30">
        <v>1499.5</v>
      </c>
      <c r="AP11" s="30">
        <v>1250</v>
      </c>
      <c r="AQ11" s="30"/>
      <c r="AR11" s="30">
        <v>991</v>
      </c>
      <c r="AT11" s="30">
        <v>1500</v>
      </c>
      <c r="AU11" s="30"/>
      <c r="AV11" s="30">
        <v>1575</v>
      </c>
      <c r="AW11" s="30"/>
      <c r="AX11" s="30">
        <v>1600</v>
      </c>
      <c r="AY11" s="30"/>
      <c r="AZ11" s="30">
        <v>1672</v>
      </c>
      <c r="BA11" s="30"/>
      <c r="BB11" s="30">
        <v>2000</v>
      </c>
      <c r="BC11" s="30"/>
      <c r="BD11" s="30">
        <v>1796</v>
      </c>
      <c r="BE11" s="30"/>
    </row>
    <row r="12" spans="1:57" ht="15">
      <c r="A12" s="1" t="s">
        <v>44</v>
      </c>
      <c r="B12" s="72">
        <v>0</v>
      </c>
      <c r="C12" s="73"/>
      <c r="D12" s="72">
        <v>0</v>
      </c>
      <c r="E12" s="72"/>
      <c r="F12" s="72">
        <v>0</v>
      </c>
      <c r="G12" s="75"/>
      <c r="H12" s="72">
        <v>0</v>
      </c>
      <c r="I12" s="72"/>
      <c r="J12" s="72"/>
      <c r="K12" s="30"/>
      <c r="L12" s="72">
        <v>0</v>
      </c>
      <c r="M12" s="30"/>
      <c r="N12" s="72">
        <v>0</v>
      </c>
      <c r="P12" s="30">
        <v>0</v>
      </c>
      <c r="Q12" s="30"/>
      <c r="R12" s="30">
        <v>0</v>
      </c>
      <c r="S12" s="30"/>
      <c r="T12" s="30"/>
      <c r="U12" s="29"/>
      <c r="V12" s="30">
        <v>0</v>
      </c>
      <c r="X12" s="30"/>
      <c r="Z12" s="30">
        <v>0</v>
      </c>
      <c r="AB12" s="30">
        <v>12</v>
      </c>
      <c r="AD12" s="30">
        <v>0</v>
      </c>
      <c r="AF12" s="30">
        <v>44.67</v>
      </c>
      <c r="AH12" s="30">
        <v>0</v>
      </c>
      <c r="AJ12" s="30">
        <v>58.31</v>
      </c>
      <c r="AL12" s="30">
        <v>0</v>
      </c>
      <c r="AN12" s="30">
        <v>39.37</v>
      </c>
      <c r="AP12" s="30">
        <v>0</v>
      </c>
      <c r="AQ12" s="30"/>
      <c r="AR12" s="30">
        <v>20.86</v>
      </c>
      <c r="AT12" s="30">
        <v>0</v>
      </c>
      <c r="AU12" s="30"/>
      <c r="AV12" s="30">
        <v>27.63</v>
      </c>
      <c r="AW12" s="30"/>
      <c r="AX12" s="30">
        <v>90</v>
      </c>
      <c r="AY12" s="30"/>
      <c r="AZ12" s="30">
        <v>93</v>
      </c>
      <c r="BA12" s="30"/>
      <c r="BB12" s="30">
        <v>100</v>
      </c>
      <c r="BC12" s="30"/>
      <c r="BD12" s="30">
        <v>114</v>
      </c>
      <c r="BE12" s="30"/>
    </row>
    <row r="13" spans="1:57" ht="15">
      <c r="A13" s="1" t="s">
        <v>45</v>
      </c>
      <c r="B13" s="76"/>
      <c r="C13" s="73"/>
      <c r="D13" s="76"/>
      <c r="E13" s="72"/>
      <c r="F13" s="98"/>
      <c r="G13" s="75"/>
      <c r="H13" s="76"/>
      <c r="I13" s="98"/>
      <c r="J13" s="98"/>
      <c r="K13" s="77"/>
      <c r="L13" s="76"/>
      <c r="M13" s="77"/>
      <c r="N13" s="78"/>
      <c r="O13" s="64"/>
      <c r="P13" s="77"/>
      <c r="Q13" s="77"/>
      <c r="R13" s="77"/>
      <c r="S13" s="77"/>
      <c r="T13" s="77"/>
      <c r="U13" s="29"/>
      <c r="V13" s="77"/>
      <c r="X13" s="77"/>
      <c r="Z13" s="77"/>
      <c r="AB13" s="77"/>
      <c r="AD13" s="77"/>
      <c r="AF13" s="77"/>
      <c r="AH13" s="77"/>
      <c r="AJ13" s="77"/>
      <c r="AL13" s="77"/>
      <c r="AN13" s="77"/>
      <c r="AP13" s="77"/>
      <c r="AQ13" s="77"/>
      <c r="AR13" s="77"/>
      <c r="AT13" s="77"/>
      <c r="AU13" s="30"/>
      <c r="AV13" s="77"/>
      <c r="AW13" s="30"/>
      <c r="AX13" s="77"/>
      <c r="AY13" s="30"/>
      <c r="AZ13" s="77"/>
      <c r="BA13" s="30"/>
      <c r="BB13" s="77"/>
      <c r="BC13" s="30"/>
      <c r="BD13" s="77">
        <v>70</v>
      </c>
      <c r="BE13" s="30"/>
    </row>
    <row r="14" spans="1:57" ht="15">
      <c r="A14" s="1" t="s">
        <v>46</v>
      </c>
      <c r="B14" s="72">
        <f>SUM(B9:B13)</f>
        <v>4966</v>
      </c>
      <c r="C14" s="73"/>
      <c r="D14" s="72">
        <f>SUM(D9:D13)</f>
        <v>5489.25</v>
      </c>
      <c r="E14" s="72"/>
      <c r="F14" s="72">
        <f>SUM(F9:F13)</f>
        <v>5490</v>
      </c>
      <c r="G14" s="75"/>
      <c r="H14" s="72">
        <f>SUM(H9:H13)</f>
        <v>5967</v>
      </c>
      <c r="I14" s="72"/>
      <c r="J14" s="72"/>
      <c r="K14" s="30"/>
      <c r="L14" s="72">
        <f>SUM(L9:L13)</f>
        <v>8874</v>
      </c>
      <c r="M14" s="30"/>
      <c r="N14" s="72">
        <f>SUM(N9:N13)</f>
        <v>8000</v>
      </c>
      <c r="P14" s="30" t="e">
        <f>SUM(P8:P13)</f>
        <v>#REF!</v>
      </c>
      <c r="Q14" s="30"/>
      <c r="R14" s="30">
        <f>SUM(R8:R13)</f>
        <v>7750</v>
      </c>
      <c r="S14" s="30"/>
      <c r="T14" s="30">
        <v>8302</v>
      </c>
      <c r="U14" s="29"/>
      <c r="V14" s="30">
        <f>SUM(V8:V13)</f>
        <v>7750</v>
      </c>
      <c r="X14" s="30">
        <f>SUM(X8:X13)</f>
        <v>8827</v>
      </c>
      <c r="Z14" s="30">
        <f>SUM(Z8:Z13)</f>
        <v>7700</v>
      </c>
      <c r="AB14" s="30">
        <f>SUM(AB8:AB13)</f>
        <v>7902</v>
      </c>
      <c r="AD14" s="30">
        <f>SUM(AD8:AD13)</f>
        <v>7500</v>
      </c>
      <c r="AF14" s="30">
        <f>SUM(AF8:AF13)</f>
        <v>7293.92</v>
      </c>
      <c r="AH14" s="30">
        <f>SUM(AH8:AH13)</f>
        <v>7800</v>
      </c>
      <c r="AJ14" s="30">
        <v>7924.56</v>
      </c>
      <c r="AL14" s="30">
        <f>SUM(AL8:AL13)</f>
        <v>7300</v>
      </c>
      <c r="AN14" s="30">
        <v>7275.12</v>
      </c>
      <c r="AP14" s="30">
        <f>SUM(AP8:AP13)</f>
        <v>6050</v>
      </c>
      <c r="AQ14" s="30"/>
      <c r="AR14" s="30">
        <v>5905.31</v>
      </c>
      <c r="AT14" s="30">
        <f>SUM(AT8:AT13)</f>
        <v>6000</v>
      </c>
      <c r="AU14" s="30"/>
      <c r="AV14" s="30">
        <v>6154.08</v>
      </c>
      <c r="AW14" s="30"/>
      <c r="AX14" s="30">
        <f>SUM(AX8:AX13)</f>
        <v>5890</v>
      </c>
      <c r="AY14" s="30"/>
      <c r="AZ14" s="30">
        <f>SUM(AZ8:AZ13)</f>
        <v>5957</v>
      </c>
      <c r="BA14" s="30"/>
      <c r="BB14" s="30">
        <f>SUM(BB8:BB13)</f>
        <v>6300</v>
      </c>
      <c r="BC14" s="30"/>
      <c r="BD14" s="30">
        <f>SUM(BD8:BD13)</f>
        <v>6195</v>
      </c>
      <c r="BE14" s="30"/>
    </row>
    <row r="15" spans="2:57" ht="15">
      <c r="B15" s="72"/>
      <c r="C15" s="73"/>
      <c r="D15" s="72"/>
      <c r="E15" s="72"/>
      <c r="F15" s="79"/>
      <c r="G15" s="75"/>
      <c r="H15" s="72"/>
      <c r="I15" s="72"/>
      <c r="J15" s="79"/>
      <c r="K15" s="30"/>
      <c r="L15" s="72"/>
      <c r="M15" s="30"/>
      <c r="N15" s="72"/>
      <c r="P15" s="30"/>
      <c r="Q15" s="30"/>
      <c r="R15" s="30"/>
      <c r="S15" s="30"/>
      <c r="T15" s="30"/>
      <c r="U15" s="29"/>
      <c r="V15" s="30"/>
      <c r="X15" s="30"/>
      <c r="Z15" s="30"/>
      <c r="AB15" s="30"/>
      <c r="AD15" s="30"/>
      <c r="AF15" s="30"/>
      <c r="AH15" s="30"/>
      <c r="AJ15" s="30"/>
      <c r="AL15" s="30"/>
      <c r="AN15" s="30"/>
      <c r="AP15" s="30"/>
      <c r="AQ15" s="30"/>
      <c r="AR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5">
      <c r="A16" s="67" t="s">
        <v>47</v>
      </c>
      <c r="B16" s="68"/>
      <c r="C16" s="69"/>
      <c r="D16" s="68"/>
      <c r="E16" s="68"/>
      <c r="F16" s="72"/>
      <c r="G16" s="70"/>
      <c r="H16" s="68"/>
      <c r="I16" s="68"/>
      <c r="J16" s="72"/>
      <c r="K16" s="71"/>
      <c r="L16" s="68"/>
      <c r="M16" s="71"/>
      <c r="N16" s="68"/>
      <c r="O16" s="67"/>
      <c r="P16" s="30"/>
      <c r="Q16" s="30"/>
      <c r="R16" s="30"/>
      <c r="S16" s="30"/>
      <c r="T16" s="30"/>
      <c r="U16" s="29"/>
      <c r="V16" s="30"/>
      <c r="W16" s="67"/>
      <c r="X16" s="30"/>
      <c r="Y16" s="67"/>
      <c r="Z16" s="30"/>
      <c r="AA16" s="67"/>
      <c r="AB16" s="30"/>
      <c r="AD16" s="30"/>
      <c r="AF16" s="30"/>
      <c r="AH16" s="30"/>
      <c r="AJ16" s="30"/>
      <c r="AL16" s="30"/>
      <c r="AN16" s="30"/>
      <c r="AP16" s="30"/>
      <c r="AQ16" s="30"/>
      <c r="AR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14.25" hidden="1">
      <c r="A17" s="1" t="s">
        <v>48</v>
      </c>
      <c r="B17" s="72"/>
      <c r="C17" s="73"/>
      <c r="D17" s="72"/>
      <c r="E17" s="72"/>
      <c r="F17" s="72"/>
      <c r="G17" s="75"/>
      <c r="H17" s="72"/>
      <c r="I17" s="72"/>
      <c r="J17" s="72"/>
      <c r="K17" s="30"/>
      <c r="L17" s="72"/>
      <c r="M17" s="30"/>
      <c r="N17" s="72"/>
      <c r="P17" s="30"/>
      <c r="Q17" s="30"/>
      <c r="R17" s="30"/>
      <c r="S17" s="30"/>
      <c r="T17" s="30">
        <v>780</v>
      </c>
      <c r="U17" s="29"/>
      <c r="V17" s="30"/>
      <c r="X17" s="30"/>
      <c r="Z17" s="30"/>
      <c r="AB17" s="30"/>
      <c r="AD17" s="30"/>
      <c r="AF17" s="30"/>
      <c r="AH17" s="30"/>
      <c r="AJ17" s="30"/>
      <c r="AL17" s="30"/>
      <c r="AN17" s="30"/>
      <c r="AP17" s="30"/>
      <c r="AQ17" s="30"/>
      <c r="AR17" s="30"/>
      <c r="AT17" s="30"/>
      <c r="AU17" s="30"/>
      <c r="AV17" s="30"/>
      <c r="AW17" s="30"/>
      <c r="AX17" s="30"/>
      <c r="AY17" s="30"/>
      <c r="AZ17" s="30"/>
      <c r="BA17" s="30"/>
      <c r="BB17" s="30">
        <v>250</v>
      </c>
      <c r="BC17" s="30"/>
      <c r="BD17" s="30">
        <v>120</v>
      </c>
      <c r="BE17" s="30"/>
    </row>
    <row r="18" spans="1:57" ht="15">
      <c r="A18" s="1" t="s">
        <v>49</v>
      </c>
      <c r="B18" s="72"/>
      <c r="C18" s="73"/>
      <c r="D18" s="72"/>
      <c r="E18" s="72"/>
      <c r="F18" s="68"/>
      <c r="G18" s="75"/>
      <c r="H18" s="72"/>
      <c r="I18" s="72"/>
      <c r="J18" s="68"/>
      <c r="K18" s="30"/>
      <c r="L18" s="72">
        <v>343</v>
      </c>
      <c r="M18" s="30"/>
      <c r="N18" s="72">
        <v>1250</v>
      </c>
      <c r="P18" s="30" t="e">
        <f>'[1]Boekhouding'!G67</f>
        <v>#REF!</v>
      </c>
      <c r="Q18" s="30"/>
      <c r="R18" s="30">
        <v>1200</v>
      </c>
      <c r="S18" s="30"/>
      <c r="T18" s="30">
        <v>39</v>
      </c>
      <c r="U18" s="29"/>
      <c r="V18" s="30">
        <v>1000</v>
      </c>
      <c r="X18" s="30">
        <v>513</v>
      </c>
      <c r="Z18" s="30">
        <v>1000</v>
      </c>
      <c r="AB18" s="30">
        <v>135</v>
      </c>
      <c r="AD18" s="30">
        <v>1000</v>
      </c>
      <c r="AF18" s="30">
        <v>36.75</v>
      </c>
      <c r="AH18" s="30">
        <v>1000</v>
      </c>
      <c r="AJ18" s="30">
        <v>989</v>
      </c>
      <c r="AL18" s="30">
        <v>1000</v>
      </c>
      <c r="AN18" s="30">
        <v>696.5</v>
      </c>
      <c r="AP18" s="30">
        <v>700</v>
      </c>
      <c r="AQ18" s="30"/>
      <c r="AR18" s="30">
        <v>615</v>
      </c>
      <c r="AT18" s="30">
        <v>750</v>
      </c>
      <c r="AU18" s="30"/>
      <c r="AV18" s="30">
        <v>352.03</v>
      </c>
      <c r="AW18" s="30"/>
      <c r="AX18" s="30">
        <v>365</v>
      </c>
      <c r="AY18" s="30"/>
      <c r="AZ18" s="30"/>
      <c r="BA18" s="30"/>
      <c r="BB18" s="30">
        <v>250</v>
      </c>
      <c r="BC18" s="30"/>
      <c r="BD18" s="30"/>
      <c r="BE18" s="30"/>
    </row>
    <row r="19" spans="1:57" ht="15">
      <c r="A19" s="1" t="s">
        <v>50</v>
      </c>
      <c r="B19" s="72">
        <v>400</v>
      </c>
      <c r="C19" s="73"/>
      <c r="D19" s="72">
        <f>Boekhouding!J36</f>
        <v>65.9</v>
      </c>
      <c r="E19" s="72"/>
      <c r="F19" s="72">
        <v>400</v>
      </c>
      <c r="G19" s="75"/>
      <c r="H19" s="72"/>
      <c r="I19" s="72"/>
      <c r="J19" s="72"/>
      <c r="K19" s="30"/>
      <c r="L19" s="72">
        <v>10</v>
      </c>
      <c r="M19" s="30"/>
      <c r="N19" s="72">
        <v>250</v>
      </c>
      <c r="P19" s="30" t="e">
        <f>'[1]Boekhouding'!J67</f>
        <v>#REF!</v>
      </c>
      <c r="Q19" s="30"/>
      <c r="R19" s="30">
        <v>250</v>
      </c>
      <c r="S19" s="30"/>
      <c r="T19" s="30">
        <v>0</v>
      </c>
      <c r="U19" s="29"/>
      <c r="V19" s="30">
        <v>250</v>
      </c>
      <c r="X19" s="30">
        <v>65</v>
      </c>
      <c r="Z19" s="30">
        <v>250</v>
      </c>
      <c r="AB19" s="30">
        <v>34</v>
      </c>
      <c r="AD19" s="30">
        <v>200</v>
      </c>
      <c r="AF19" s="30">
        <v>56.45</v>
      </c>
      <c r="AH19" s="30">
        <v>0</v>
      </c>
      <c r="AJ19" s="30">
        <v>0</v>
      </c>
      <c r="AL19" s="30">
        <v>250</v>
      </c>
      <c r="AN19" s="30">
        <v>0</v>
      </c>
      <c r="AP19" s="30">
        <v>250</v>
      </c>
      <c r="AQ19" s="30"/>
      <c r="AR19" s="30">
        <v>0</v>
      </c>
      <c r="AT19" s="30">
        <v>250</v>
      </c>
      <c r="AU19" s="30"/>
      <c r="AV19" s="30">
        <v>218.85</v>
      </c>
      <c r="AW19" s="30"/>
      <c r="AX19" s="30">
        <v>500</v>
      </c>
      <c r="AY19" s="30"/>
      <c r="AZ19" s="30">
        <v>869</v>
      </c>
      <c r="BA19" s="30"/>
      <c r="BB19" s="30">
        <v>1500</v>
      </c>
      <c r="BC19" s="30"/>
      <c r="BD19" s="30">
        <v>2255</v>
      </c>
      <c r="BE19" s="30"/>
    </row>
    <row r="20" spans="1:57" ht="14.25" hidden="1">
      <c r="A20" s="1" t="s">
        <v>51</v>
      </c>
      <c r="B20" s="72"/>
      <c r="C20" s="73"/>
      <c r="D20" s="72"/>
      <c r="E20" s="72"/>
      <c r="F20" s="72"/>
      <c r="G20" s="75"/>
      <c r="H20" s="72">
        <v>0</v>
      </c>
      <c r="I20" s="72"/>
      <c r="J20" s="72"/>
      <c r="K20" s="30"/>
      <c r="L20" s="72">
        <v>0</v>
      </c>
      <c r="M20" s="30"/>
      <c r="N20" s="72">
        <v>100</v>
      </c>
      <c r="P20" s="1">
        <v>0</v>
      </c>
      <c r="Q20" s="30"/>
      <c r="R20" s="30">
        <v>100</v>
      </c>
      <c r="S20" s="30"/>
      <c r="T20" s="30">
        <v>0</v>
      </c>
      <c r="U20" s="29"/>
      <c r="V20" s="30">
        <v>250</v>
      </c>
      <c r="X20" s="30">
        <v>0</v>
      </c>
      <c r="Z20" s="30">
        <v>500</v>
      </c>
      <c r="AB20" s="30">
        <v>0</v>
      </c>
      <c r="AD20" s="30">
        <v>300</v>
      </c>
      <c r="AF20" s="30">
        <v>0</v>
      </c>
      <c r="AH20" s="30">
        <v>500</v>
      </c>
      <c r="AJ20" s="30">
        <v>0</v>
      </c>
      <c r="AL20" s="30">
        <v>500</v>
      </c>
      <c r="AN20" s="30">
        <v>192.3</v>
      </c>
      <c r="AP20" s="30">
        <v>350</v>
      </c>
      <c r="AQ20" s="30"/>
      <c r="AR20" s="30">
        <v>1612.34</v>
      </c>
      <c r="AT20" s="30">
        <v>500</v>
      </c>
      <c r="AU20" s="30"/>
      <c r="AV20" s="30">
        <v>504.5</v>
      </c>
      <c r="AW20" s="30"/>
      <c r="AX20" s="30">
        <v>500</v>
      </c>
      <c r="AY20" s="30"/>
      <c r="AZ20" s="30">
        <v>499</v>
      </c>
      <c r="BA20" s="30"/>
      <c r="BB20" s="30">
        <v>500</v>
      </c>
      <c r="BC20" s="30"/>
      <c r="BD20" s="30">
        <v>534</v>
      </c>
      <c r="BE20" s="30"/>
    </row>
    <row r="21" spans="1:57" ht="14.25" hidden="1">
      <c r="A21" s="1" t="s">
        <v>52</v>
      </c>
      <c r="B21" s="72"/>
      <c r="C21" s="73"/>
      <c r="D21" s="72"/>
      <c r="E21" s="72"/>
      <c r="F21" s="72"/>
      <c r="G21" s="75"/>
      <c r="H21" s="72"/>
      <c r="I21" s="72"/>
      <c r="J21" s="72"/>
      <c r="K21" s="30"/>
      <c r="L21" s="72"/>
      <c r="M21" s="30"/>
      <c r="N21" s="72"/>
      <c r="P21" s="30">
        <v>0</v>
      </c>
      <c r="Q21" s="30"/>
      <c r="R21" s="30">
        <v>0</v>
      </c>
      <c r="S21" s="30"/>
      <c r="T21" s="30">
        <v>4187</v>
      </c>
      <c r="U21" s="29"/>
      <c r="V21" s="30">
        <v>0</v>
      </c>
      <c r="X21" s="30">
        <v>0</v>
      </c>
      <c r="Z21" s="30">
        <v>0</v>
      </c>
      <c r="AB21" s="30">
        <v>0</v>
      </c>
      <c r="AD21" s="30">
        <v>0</v>
      </c>
      <c r="AF21" s="30">
        <v>0</v>
      </c>
      <c r="AH21" s="30">
        <v>0</v>
      </c>
      <c r="AJ21" s="30">
        <v>0</v>
      </c>
      <c r="AL21" s="30">
        <v>0</v>
      </c>
      <c r="AN21" s="30">
        <v>0</v>
      </c>
      <c r="AP21" s="30">
        <v>0</v>
      </c>
      <c r="AQ21" s="30"/>
      <c r="AR21" s="30">
        <v>0</v>
      </c>
      <c r="AT21" s="30">
        <v>0</v>
      </c>
      <c r="AU21" s="30"/>
      <c r="AV21" s="30"/>
      <c r="AW21" s="30"/>
      <c r="AX21" s="30"/>
      <c r="AY21" s="30"/>
      <c r="AZ21" s="30"/>
      <c r="BA21" s="30"/>
      <c r="BB21" s="30">
        <v>500</v>
      </c>
      <c r="BC21" s="30"/>
      <c r="BD21" s="30">
        <v>299</v>
      </c>
      <c r="BE21" s="30"/>
    </row>
    <row r="22" spans="1:57" ht="15">
      <c r="A22" s="1" t="s">
        <v>23</v>
      </c>
      <c r="B22" s="72">
        <v>3000</v>
      </c>
      <c r="C22" s="73"/>
      <c r="D22" s="72">
        <f>Boekhouding!K36-2000</f>
        <v>3366.0199999999995</v>
      </c>
      <c r="E22" s="72"/>
      <c r="F22" s="72">
        <v>3000</v>
      </c>
      <c r="G22" s="75"/>
      <c r="H22" s="72">
        <v>1869</v>
      </c>
      <c r="I22" s="72"/>
      <c r="J22" s="72"/>
      <c r="K22" s="30"/>
      <c r="L22" s="72">
        <v>3928</v>
      </c>
      <c r="M22" s="30"/>
      <c r="N22" s="72">
        <v>3500</v>
      </c>
      <c r="P22" s="30" t="e">
        <f>'[1]Boekhouding'!K67</f>
        <v>#REF!</v>
      </c>
      <c r="Q22" s="30"/>
      <c r="R22" s="30">
        <v>3500</v>
      </c>
      <c r="S22" s="30"/>
      <c r="T22" s="30">
        <v>1732</v>
      </c>
      <c r="U22" s="29"/>
      <c r="V22" s="30">
        <v>3350</v>
      </c>
      <c r="X22" s="30">
        <v>3370</v>
      </c>
      <c r="Z22" s="30">
        <v>2850</v>
      </c>
      <c r="AB22" s="30">
        <v>2288</v>
      </c>
      <c r="AD22" s="30">
        <v>2850</v>
      </c>
      <c r="AF22" s="30">
        <v>2648.37</v>
      </c>
      <c r="AH22" s="30">
        <v>2850</v>
      </c>
      <c r="AJ22" s="30">
        <v>2822.6</v>
      </c>
      <c r="AL22" s="30">
        <v>2500</v>
      </c>
      <c r="AN22" s="30">
        <v>2391.44</v>
      </c>
      <c r="AP22" s="30">
        <v>2250</v>
      </c>
      <c r="AQ22" s="30"/>
      <c r="AR22" s="30">
        <v>2062.91</v>
      </c>
      <c r="AT22" s="30">
        <v>2500</v>
      </c>
      <c r="AU22" s="30"/>
      <c r="AV22" s="30">
        <v>2338.42</v>
      </c>
      <c r="AW22" s="30"/>
      <c r="AX22" s="30">
        <v>2000</v>
      </c>
      <c r="AY22" s="30"/>
      <c r="AZ22" s="30">
        <v>1970</v>
      </c>
      <c r="BA22" s="30"/>
      <c r="BB22" s="30">
        <v>3000</v>
      </c>
      <c r="BC22" s="30"/>
      <c r="BD22" s="30">
        <v>2925</v>
      </c>
      <c r="BE22" s="30"/>
    </row>
    <row r="23" spans="1:57" ht="15">
      <c r="A23" s="1" t="s">
        <v>53</v>
      </c>
      <c r="B23" s="72"/>
      <c r="C23" s="73"/>
      <c r="D23" s="72"/>
      <c r="E23" s="72"/>
      <c r="F23" s="72"/>
      <c r="G23" s="75"/>
      <c r="H23" s="72">
        <v>710</v>
      </c>
      <c r="I23" s="72"/>
      <c r="J23" s="72"/>
      <c r="K23" s="30"/>
      <c r="L23" s="72"/>
      <c r="M23" s="30"/>
      <c r="N23" s="72"/>
      <c r="P23" s="30"/>
      <c r="Q23" s="30"/>
      <c r="R23" s="30"/>
      <c r="S23" s="30"/>
      <c r="T23" s="30">
        <v>0</v>
      </c>
      <c r="U23" s="29"/>
      <c r="V23" s="30"/>
      <c r="X23" s="30"/>
      <c r="Z23" s="30"/>
      <c r="AB23" s="30"/>
      <c r="AD23" s="30"/>
      <c r="AF23" s="30"/>
      <c r="AH23" s="30"/>
      <c r="AJ23" s="30"/>
      <c r="AL23" s="30"/>
      <c r="AN23" s="30"/>
      <c r="AP23" s="30"/>
      <c r="AQ23" s="30"/>
      <c r="AR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5">
      <c r="A24" s="1" t="s">
        <v>54</v>
      </c>
      <c r="B24" s="72"/>
      <c r="C24" s="73"/>
      <c r="D24" s="72"/>
      <c r="E24" s="72"/>
      <c r="F24" s="72"/>
      <c r="G24" s="75"/>
      <c r="H24" s="72">
        <v>1250</v>
      </c>
      <c r="I24" s="72"/>
      <c r="J24" s="72"/>
      <c r="K24" s="30"/>
      <c r="L24" s="72"/>
      <c r="M24" s="30"/>
      <c r="N24" s="72"/>
      <c r="P24" s="30"/>
      <c r="Q24" s="30"/>
      <c r="R24" s="30"/>
      <c r="S24" s="30"/>
      <c r="T24" s="30">
        <v>0</v>
      </c>
      <c r="U24" s="29"/>
      <c r="V24" s="30"/>
      <c r="X24" s="30"/>
      <c r="Z24" s="30"/>
      <c r="AB24" s="30"/>
      <c r="AD24" s="30"/>
      <c r="AF24" s="30"/>
      <c r="AH24" s="30"/>
      <c r="AJ24" s="30"/>
      <c r="AL24" s="30"/>
      <c r="AN24" s="30"/>
      <c r="AP24" s="30"/>
      <c r="AQ24" s="30"/>
      <c r="AR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5">
      <c r="A25" s="1" t="s">
        <v>55</v>
      </c>
      <c r="B25" s="72"/>
      <c r="C25" s="73"/>
      <c r="D25" s="72">
        <v>2000</v>
      </c>
      <c r="E25" s="72"/>
      <c r="F25" s="72"/>
      <c r="G25" s="75"/>
      <c r="H25" s="72"/>
      <c r="I25" s="72"/>
      <c r="J25" s="72"/>
      <c r="K25" s="30"/>
      <c r="L25" s="72">
        <v>2380</v>
      </c>
      <c r="M25" s="30"/>
      <c r="N25" s="72">
        <v>2000</v>
      </c>
      <c r="P25" s="30" t="e">
        <f>+'[1]Boekhouding'!L67</f>
        <v>#REF!</v>
      </c>
      <c r="Q25" s="30"/>
      <c r="R25" s="30">
        <v>2000</v>
      </c>
      <c r="S25" s="30"/>
      <c r="T25" s="30">
        <v>138</v>
      </c>
      <c r="U25" s="29"/>
      <c r="V25" s="30">
        <v>2300</v>
      </c>
      <c r="X25" s="30">
        <v>1970</v>
      </c>
      <c r="Z25" s="30">
        <v>2000</v>
      </c>
      <c r="AB25" s="30">
        <v>1189</v>
      </c>
      <c r="AD25" s="30">
        <v>2000</v>
      </c>
      <c r="AF25" s="30">
        <v>2032.8</v>
      </c>
      <c r="AH25" s="30">
        <v>1800</v>
      </c>
      <c r="AJ25" s="30">
        <v>1785</v>
      </c>
      <c r="AL25" s="30">
        <v>1000</v>
      </c>
      <c r="AN25" s="30">
        <v>998.1</v>
      </c>
      <c r="AP25" s="30">
        <v>1000</v>
      </c>
      <c r="AQ25" s="30"/>
      <c r="AR25" s="30">
        <v>1003.03</v>
      </c>
      <c r="AT25" s="30">
        <v>0</v>
      </c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hidden="1">
      <c r="A26" s="1" t="s">
        <v>56</v>
      </c>
      <c r="B26" s="72"/>
      <c r="C26" s="73"/>
      <c r="D26" s="72"/>
      <c r="E26" s="72"/>
      <c r="F26" s="72"/>
      <c r="G26" s="75"/>
      <c r="H26" s="72"/>
      <c r="I26" s="72"/>
      <c r="J26" s="72"/>
      <c r="K26" s="30"/>
      <c r="L26" s="72"/>
      <c r="M26" s="30"/>
      <c r="N26" s="72"/>
      <c r="P26" s="30">
        <v>0</v>
      </c>
      <c r="Q26" s="30"/>
      <c r="R26" s="30">
        <v>0</v>
      </c>
      <c r="S26" s="30"/>
      <c r="T26" s="30">
        <v>602</v>
      </c>
      <c r="U26" s="29"/>
      <c r="V26" s="30">
        <v>0</v>
      </c>
      <c r="X26" s="30">
        <v>0</v>
      </c>
      <c r="Z26" s="30">
        <v>0</v>
      </c>
      <c r="AB26" s="30">
        <v>0</v>
      </c>
      <c r="AD26" s="30">
        <v>0</v>
      </c>
      <c r="AF26" s="30">
        <v>0</v>
      </c>
      <c r="AH26" s="30">
        <v>0</v>
      </c>
      <c r="AJ26" s="30">
        <v>0</v>
      </c>
      <c r="AL26" s="30">
        <v>0</v>
      </c>
      <c r="AN26" s="30">
        <v>0</v>
      </c>
      <c r="AP26" s="30">
        <v>0</v>
      </c>
      <c r="AQ26" s="30"/>
      <c r="AR26" s="30">
        <v>0</v>
      </c>
      <c r="AT26" s="30">
        <v>0</v>
      </c>
      <c r="AU26" s="30"/>
      <c r="AV26" s="30">
        <v>577.15</v>
      </c>
      <c r="AW26" s="30"/>
      <c r="AX26" s="30">
        <v>500</v>
      </c>
      <c r="AY26" s="30"/>
      <c r="AZ26" s="30"/>
      <c r="BA26" s="30"/>
      <c r="BB26" s="30"/>
      <c r="BC26" s="30"/>
      <c r="BD26" s="30"/>
      <c r="BE26" s="30"/>
    </row>
    <row r="27" spans="1:57" ht="15">
      <c r="A27" s="1" t="s">
        <v>57</v>
      </c>
      <c r="B27" s="72"/>
      <c r="C27" s="73"/>
      <c r="D27" s="72">
        <f>Boekhouding!L18</f>
        <v>1028.5</v>
      </c>
      <c r="E27" s="72"/>
      <c r="F27" s="72">
        <v>900</v>
      </c>
      <c r="G27" s="75"/>
      <c r="H27" s="72">
        <v>862.07</v>
      </c>
      <c r="I27" s="72"/>
      <c r="J27" s="72"/>
      <c r="K27" s="30"/>
      <c r="L27" s="72"/>
      <c r="M27" s="30"/>
      <c r="N27" s="72"/>
      <c r="P27" s="30"/>
      <c r="Q27" s="30"/>
      <c r="R27" s="30"/>
      <c r="S27" s="30"/>
      <c r="T27" s="30">
        <v>66</v>
      </c>
      <c r="U27" s="29"/>
      <c r="V27" s="30"/>
      <c r="X27" s="30"/>
      <c r="Z27" s="30"/>
      <c r="AB27" s="30"/>
      <c r="AD27" s="30"/>
      <c r="AF27" s="30"/>
      <c r="AH27" s="30"/>
      <c r="AJ27" s="30"/>
      <c r="AL27" s="30"/>
      <c r="AN27" s="30"/>
      <c r="AP27" s="30"/>
      <c r="AQ27" s="30"/>
      <c r="AR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5">
      <c r="A28" s="1" t="s">
        <v>58</v>
      </c>
      <c r="B28" s="72"/>
      <c r="C28" s="73"/>
      <c r="D28" s="72">
        <f>Boekhouding!L19</f>
        <v>27</v>
      </c>
      <c r="E28" s="72"/>
      <c r="F28" s="72"/>
      <c r="G28" s="75"/>
      <c r="H28" s="72">
        <v>40</v>
      </c>
      <c r="I28" s="72"/>
      <c r="J28" s="72"/>
      <c r="K28" s="30"/>
      <c r="L28" s="72"/>
      <c r="M28" s="30"/>
      <c r="N28" s="72"/>
      <c r="P28" s="30"/>
      <c r="Q28" s="30"/>
      <c r="R28" s="30"/>
      <c r="S28" s="30"/>
      <c r="T28" s="30">
        <v>0</v>
      </c>
      <c r="U28" s="29"/>
      <c r="V28" s="30"/>
      <c r="X28" s="30"/>
      <c r="Z28" s="30"/>
      <c r="AB28" s="30"/>
      <c r="AD28" s="30"/>
      <c r="AF28" s="30"/>
      <c r="AH28" s="30"/>
      <c r="AJ28" s="30"/>
      <c r="AL28" s="30"/>
      <c r="AN28" s="30"/>
      <c r="AP28" s="30"/>
      <c r="AQ28" s="30"/>
      <c r="AR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5">
      <c r="A29" s="1" t="s">
        <v>105</v>
      </c>
      <c r="B29" s="72">
        <v>1500</v>
      </c>
      <c r="C29" s="73"/>
      <c r="D29" s="72"/>
      <c r="E29" s="72"/>
      <c r="F29" s="72"/>
      <c r="G29" s="75"/>
      <c r="H29" s="72">
        <v>0</v>
      </c>
      <c r="I29" s="72"/>
      <c r="J29" s="72"/>
      <c r="K29" s="30"/>
      <c r="L29" s="72">
        <v>0</v>
      </c>
      <c r="M29" s="30"/>
      <c r="N29" s="72">
        <v>0</v>
      </c>
      <c r="P29" s="30">
        <v>0</v>
      </c>
      <c r="Q29" s="30"/>
      <c r="R29" s="30">
        <v>0</v>
      </c>
      <c r="S29" s="30"/>
      <c r="T29" s="30"/>
      <c r="U29" s="29"/>
      <c r="V29" s="30">
        <v>0</v>
      </c>
      <c r="X29" s="30">
        <v>0</v>
      </c>
      <c r="Z29" s="29">
        <v>0</v>
      </c>
      <c r="AB29" s="30">
        <v>1038</v>
      </c>
      <c r="AD29" s="29">
        <v>0</v>
      </c>
      <c r="AF29" s="30">
        <v>0</v>
      </c>
      <c r="AH29" s="29">
        <v>1000</v>
      </c>
      <c r="AJ29" s="30">
        <v>296</v>
      </c>
      <c r="AL29" s="29">
        <v>1000</v>
      </c>
      <c r="AM29" s="2"/>
      <c r="AN29" s="29">
        <v>1000</v>
      </c>
      <c r="AO29" s="2"/>
      <c r="AP29" s="29">
        <v>1000</v>
      </c>
      <c r="AQ29" s="29"/>
      <c r="AR29" s="29">
        <v>0</v>
      </c>
      <c r="AS29" s="2"/>
      <c r="AT29" s="29">
        <v>0</v>
      </c>
      <c r="AU29" s="30"/>
      <c r="AV29" s="30"/>
      <c r="AW29" s="30"/>
      <c r="AX29" s="30"/>
      <c r="AY29" s="30"/>
      <c r="AZ29" s="30">
        <v>300</v>
      </c>
      <c r="BA29" s="30"/>
      <c r="BB29" s="30"/>
      <c r="BC29" s="30"/>
      <c r="BD29" s="30"/>
      <c r="BE29" s="30"/>
    </row>
    <row r="30" spans="1:57" ht="15">
      <c r="A30" s="1" t="s">
        <v>59</v>
      </c>
      <c r="B30" s="72">
        <v>900</v>
      </c>
      <c r="C30" s="73"/>
      <c r="D30" s="72">
        <f>Boekhouding!R36</f>
        <v>660</v>
      </c>
      <c r="E30" s="72"/>
      <c r="F30" s="72">
        <v>150</v>
      </c>
      <c r="G30" s="75"/>
      <c r="H30" s="72">
        <v>0</v>
      </c>
      <c r="I30" s="72"/>
      <c r="J30" s="72"/>
      <c r="K30" s="30"/>
      <c r="L30" s="72">
        <v>85</v>
      </c>
      <c r="M30" s="30"/>
      <c r="N30" s="72">
        <v>150</v>
      </c>
      <c r="P30" s="30" t="e">
        <f>'[1]Boekhouding'!Q67</f>
        <v>#REF!</v>
      </c>
      <c r="Q30" s="30"/>
      <c r="R30" s="30">
        <v>150</v>
      </c>
      <c r="S30" s="30"/>
      <c r="T30" s="30">
        <v>7544</v>
      </c>
      <c r="U30" s="29"/>
      <c r="V30" s="30">
        <v>150</v>
      </c>
      <c r="X30" s="30">
        <v>133</v>
      </c>
      <c r="Z30" s="29">
        <v>0</v>
      </c>
      <c r="AB30" s="30">
        <v>0</v>
      </c>
      <c r="AD30" s="29">
        <v>0</v>
      </c>
      <c r="AF30" s="30">
        <v>0</v>
      </c>
      <c r="AH30" s="29">
        <v>0</v>
      </c>
      <c r="AJ30" s="30">
        <v>0</v>
      </c>
      <c r="AL30" s="29">
        <v>0</v>
      </c>
      <c r="AM30" s="2"/>
      <c r="AN30" s="29">
        <v>0</v>
      </c>
      <c r="AO30" s="2"/>
      <c r="AP30" s="29">
        <v>0</v>
      </c>
      <c r="AQ30" s="29"/>
      <c r="AR30" s="29">
        <v>0</v>
      </c>
      <c r="AS30" s="2"/>
      <c r="AT30" s="29">
        <v>0</v>
      </c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5">
      <c r="A31" s="1" t="s">
        <v>60</v>
      </c>
      <c r="B31" s="72">
        <v>750</v>
      </c>
      <c r="C31" s="73"/>
      <c r="D31" s="72">
        <f>Boekhouding!P36</f>
        <v>455</v>
      </c>
      <c r="E31" s="72"/>
      <c r="F31" s="72">
        <v>750</v>
      </c>
      <c r="G31" s="75"/>
      <c r="H31" s="72">
        <v>623</v>
      </c>
      <c r="I31" s="72"/>
      <c r="J31" s="72"/>
      <c r="K31" s="30"/>
      <c r="L31" s="72">
        <v>780</v>
      </c>
      <c r="M31" s="30"/>
      <c r="N31" s="72">
        <v>750</v>
      </c>
      <c r="P31" s="29" t="e">
        <f>+'[1]Boekhouding'!O67</f>
        <v>#REF!</v>
      </c>
      <c r="Q31" s="29"/>
      <c r="R31" s="29">
        <v>750</v>
      </c>
      <c r="S31" s="29"/>
      <c r="T31" s="29"/>
      <c r="U31" s="29"/>
      <c r="V31" s="29">
        <v>750</v>
      </c>
      <c r="X31" s="29">
        <v>749</v>
      </c>
      <c r="Z31" s="29">
        <v>1000</v>
      </c>
      <c r="AB31" s="29">
        <v>586</v>
      </c>
      <c r="AD31" s="29">
        <v>600</v>
      </c>
      <c r="AF31" s="29">
        <v>532.73</v>
      </c>
      <c r="AH31" s="29">
        <v>600</v>
      </c>
      <c r="AJ31" s="29">
        <v>586.43</v>
      </c>
      <c r="AL31" s="29">
        <v>600</v>
      </c>
      <c r="AN31" s="29">
        <v>525.58</v>
      </c>
      <c r="AP31" s="29">
        <v>500</v>
      </c>
      <c r="AQ31" s="29"/>
      <c r="AR31" s="29">
        <v>431.63</v>
      </c>
      <c r="AT31" s="29">
        <v>500</v>
      </c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5">
      <c r="A32" s="1" t="s">
        <v>61</v>
      </c>
      <c r="B32" s="72">
        <v>120</v>
      </c>
      <c r="C32" s="73"/>
      <c r="D32" s="72">
        <f>Boekhouding!F36</f>
        <v>119.39</v>
      </c>
      <c r="E32" s="72"/>
      <c r="F32" s="72">
        <v>100</v>
      </c>
      <c r="G32" s="75"/>
      <c r="H32" s="28">
        <v>188</v>
      </c>
      <c r="I32" s="28"/>
      <c r="J32" s="28"/>
      <c r="K32" s="29"/>
      <c r="L32" s="28">
        <v>123</v>
      </c>
      <c r="M32" s="29"/>
      <c r="N32" s="28">
        <v>0</v>
      </c>
      <c r="O32" s="110"/>
      <c r="P32" s="80" t="e">
        <f>'[1]Boekhouding'!F67</f>
        <v>#REF!</v>
      </c>
      <c r="Q32" s="80"/>
      <c r="R32" s="80">
        <v>0</v>
      </c>
      <c r="S32" s="80"/>
      <c r="T32" s="80">
        <v>758</v>
      </c>
      <c r="U32" s="80"/>
      <c r="V32" s="80">
        <v>0</v>
      </c>
      <c r="W32" s="2"/>
      <c r="X32" s="80">
        <v>27</v>
      </c>
      <c r="Y32" s="2"/>
      <c r="Z32" s="110">
        <v>0</v>
      </c>
      <c r="AA32" s="2"/>
      <c r="AB32" s="110">
        <v>0</v>
      </c>
      <c r="AC32" s="2"/>
      <c r="AD32" s="110">
        <v>0</v>
      </c>
      <c r="AE32" s="2"/>
      <c r="AF32" s="110">
        <v>0</v>
      </c>
      <c r="AG32" s="2"/>
      <c r="AH32" s="110">
        <v>0</v>
      </c>
      <c r="AI32" s="2"/>
      <c r="AJ32" s="110">
        <v>0</v>
      </c>
      <c r="AK32" s="2"/>
      <c r="AL32" s="110">
        <v>0</v>
      </c>
      <c r="AM32" s="2"/>
      <c r="AN32" s="110">
        <v>0</v>
      </c>
      <c r="AO32" s="2"/>
      <c r="AP32" s="110">
        <v>0</v>
      </c>
      <c r="AQ32" s="110"/>
      <c r="AR32" s="110">
        <v>0</v>
      </c>
      <c r="AS32" s="2"/>
      <c r="AT32" s="110">
        <v>0</v>
      </c>
      <c r="AU32" s="29"/>
      <c r="AV32" s="30">
        <v>264.04</v>
      </c>
      <c r="AW32" s="30"/>
      <c r="AX32" s="30">
        <v>500</v>
      </c>
      <c r="AY32" s="30"/>
      <c r="AZ32" s="30">
        <v>527</v>
      </c>
      <c r="BA32" s="30"/>
      <c r="BB32" s="30">
        <v>400</v>
      </c>
      <c r="BC32" s="30"/>
      <c r="BD32" s="30">
        <v>267</v>
      </c>
      <c r="BE32" s="30"/>
    </row>
    <row r="33" spans="1:57" ht="14.25" hidden="1">
      <c r="A33" s="1" t="s">
        <v>62</v>
      </c>
      <c r="B33" s="72"/>
      <c r="C33" s="73"/>
      <c r="D33" s="72"/>
      <c r="E33" s="72"/>
      <c r="F33" s="72"/>
      <c r="G33" s="75"/>
      <c r="H33" s="72"/>
      <c r="I33" s="72"/>
      <c r="J33" s="72"/>
      <c r="K33" s="30"/>
      <c r="L33" s="72"/>
      <c r="M33" s="30"/>
      <c r="N33" s="72"/>
      <c r="P33" s="30">
        <v>0</v>
      </c>
      <c r="Q33" s="30"/>
      <c r="R33" s="30">
        <v>0</v>
      </c>
      <c r="S33" s="30"/>
      <c r="T33" s="30"/>
      <c r="U33" s="29"/>
      <c r="V33" s="30">
        <v>0</v>
      </c>
      <c r="X33" s="30">
        <v>0</v>
      </c>
      <c r="Z33" s="30"/>
      <c r="AB33" s="30">
        <v>0</v>
      </c>
      <c r="AD33" s="30"/>
      <c r="AF33" s="30">
        <v>0</v>
      </c>
      <c r="AH33" s="30"/>
      <c r="AJ33" s="30">
        <v>0</v>
      </c>
      <c r="AL33" s="30"/>
      <c r="AN33" s="30">
        <v>0</v>
      </c>
      <c r="AP33" s="30"/>
      <c r="AQ33" s="30"/>
      <c r="AR33" s="30">
        <v>0</v>
      </c>
      <c r="AT33" s="30"/>
      <c r="AU33" s="30"/>
      <c r="AV33" s="30"/>
      <c r="AW33" s="30"/>
      <c r="AX33" s="30"/>
      <c r="AY33" s="30"/>
      <c r="AZ33" s="30"/>
      <c r="BA33" s="30"/>
      <c r="BB33" s="30">
        <v>100</v>
      </c>
      <c r="BC33" s="30"/>
      <c r="BD33" s="30">
        <v>94</v>
      </c>
      <c r="BE33" s="30"/>
    </row>
    <row r="34" spans="1:57" ht="14.25" hidden="1">
      <c r="A34" s="1" t="s">
        <v>63</v>
      </c>
      <c r="B34" s="72"/>
      <c r="C34" s="73"/>
      <c r="D34" s="72"/>
      <c r="E34" s="72"/>
      <c r="F34" s="72"/>
      <c r="G34" s="75"/>
      <c r="H34" s="72"/>
      <c r="I34" s="72"/>
      <c r="J34" s="72"/>
      <c r="K34" s="30"/>
      <c r="L34" s="72"/>
      <c r="M34" s="30"/>
      <c r="N34" s="72"/>
      <c r="P34" s="77"/>
      <c r="Q34" s="77"/>
      <c r="R34" s="77"/>
      <c r="S34" s="77"/>
      <c r="T34" s="77"/>
      <c r="U34" s="29"/>
      <c r="V34" s="77"/>
      <c r="X34" s="77"/>
      <c r="Z34" s="77"/>
      <c r="AB34" s="77"/>
      <c r="AD34" s="77"/>
      <c r="AF34" s="77"/>
      <c r="AH34" s="77"/>
      <c r="AJ34" s="30"/>
      <c r="AL34" s="77"/>
      <c r="AN34" s="77"/>
      <c r="AP34" s="77"/>
      <c r="AQ34" s="77"/>
      <c r="AR34" s="77"/>
      <c r="AT34" s="77"/>
      <c r="AU34" s="30"/>
      <c r="AV34" s="77"/>
      <c r="AW34" s="30"/>
      <c r="AX34" s="77"/>
      <c r="AY34" s="30"/>
      <c r="AZ34" s="77"/>
      <c r="BA34" s="30"/>
      <c r="BB34" s="77"/>
      <c r="BC34" s="30"/>
      <c r="BD34" s="77"/>
      <c r="BE34" s="30"/>
    </row>
    <row r="35" spans="1:57" ht="15">
      <c r="A35" s="1" t="s">
        <v>64</v>
      </c>
      <c r="B35" s="98"/>
      <c r="C35" s="73"/>
      <c r="D35" s="102"/>
      <c r="E35" s="72"/>
      <c r="F35" s="98">
        <v>189</v>
      </c>
      <c r="G35" s="75"/>
      <c r="H35" s="98"/>
      <c r="I35" s="98"/>
      <c r="J35" s="98"/>
      <c r="K35" s="101"/>
      <c r="L35" s="98"/>
      <c r="M35" s="101"/>
      <c r="N35" s="98"/>
      <c r="O35" s="99"/>
      <c r="P35" s="77"/>
      <c r="Q35" s="77"/>
      <c r="R35" s="77"/>
      <c r="S35" s="77"/>
      <c r="T35" s="77"/>
      <c r="U35" s="29"/>
      <c r="V35" s="77"/>
      <c r="X35" s="77"/>
      <c r="Z35" s="77"/>
      <c r="AB35" s="77"/>
      <c r="AD35" s="77"/>
      <c r="AF35" s="77"/>
      <c r="AH35" s="77"/>
      <c r="AJ35" s="30"/>
      <c r="AL35" s="77"/>
      <c r="AN35" s="77"/>
      <c r="AP35" s="77"/>
      <c r="AQ35" s="77"/>
      <c r="AR35" s="77"/>
      <c r="AT35" s="77"/>
      <c r="AU35" s="30"/>
      <c r="AV35" s="77"/>
      <c r="AW35" s="30"/>
      <c r="AX35" s="77"/>
      <c r="AY35" s="30"/>
      <c r="AZ35" s="77"/>
      <c r="BA35" s="30"/>
      <c r="BB35" s="77"/>
      <c r="BC35" s="30"/>
      <c r="BD35" s="77"/>
      <c r="BE35" s="30"/>
    </row>
    <row r="36" spans="1:57" ht="14.25">
      <c r="A36" s="1" t="s">
        <v>65</v>
      </c>
      <c r="B36" s="72">
        <f>SUM(B19:B35)</f>
        <v>6670</v>
      </c>
      <c r="C36" s="73"/>
      <c r="D36" s="72">
        <f>SUM(D18:D35)</f>
        <v>7721.81</v>
      </c>
      <c r="E36" s="72"/>
      <c r="F36" s="72">
        <f>SUM(F18:F35)</f>
        <v>5489</v>
      </c>
      <c r="G36" s="75"/>
      <c r="H36" s="72">
        <f>SUM(H20:H35)</f>
        <v>5542.07</v>
      </c>
      <c r="I36" s="72"/>
      <c r="J36" s="72"/>
      <c r="K36" s="30"/>
      <c r="L36" s="72">
        <f>SUM(L18:L34)</f>
        <v>7649</v>
      </c>
      <c r="M36" s="30"/>
      <c r="N36" s="72">
        <f>SUM(N18:N34)</f>
        <v>8000</v>
      </c>
      <c r="P36" s="30" t="e">
        <f>SUM(P16:P34)</f>
        <v>#REF!</v>
      </c>
      <c r="Q36" s="30"/>
      <c r="R36" s="30">
        <f>SUM(R16:R34)</f>
        <v>7950</v>
      </c>
      <c r="S36" s="30"/>
      <c r="T36" s="30">
        <f>SUM(T16:T34)</f>
        <v>15846</v>
      </c>
      <c r="U36" s="29"/>
      <c r="V36" s="30">
        <f>SUM(V16:V34)</f>
        <v>8050</v>
      </c>
      <c r="X36" s="30">
        <f>SUM(X16:X34)</f>
        <v>6827</v>
      </c>
      <c r="Z36" s="30">
        <f>SUM(Z16:Z34)</f>
        <v>7600</v>
      </c>
      <c r="AB36" s="30">
        <f>SUM(AB16:AB34)</f>
        <v>5270</v>
      </c>
      <c r="AD36" s="30">
        <f>SUM(AD16:AD34)</f>
        <v>6950</v>
      </c>
      <c r="AF36" s="30">
        <f>SUM(AF16:AF34)</f>
        <v>5307.1</v>
      </c>
      <c r="AH36" s="30">
        <f>SUM(AH16:AH34)</f>
        <v>7750</v>
      </c>
      <c r="AJ36" s="30">
        <v>6479.03</v>
      </c>
      <c r="AL36" s="30">
        <f>SUM(AL16:AL34)</f>
        <v>6850</v>
      </c>
      <c r="AN36" s="30">
        <v>5803.92</v>
      </c>
      <c r="AP36" s="30">
        <f>SUM(AP16:AP34)</f>
        <v>6050</v>
      </c>
      <c r="AQ36" s="30"/>
      <c r="AR36" s="30">
        <v>5724.91</v>
      </c>
      <c r="AT36" s="30">
        <f>SUM(AT16:AT34)</f>
        <v>4500</v>
      </c>
      <c r="AU36" s="30"/>
      <c r="AV36" s="30">
        <v>4254.99</v>
      </c>
      <c r="AW36" s="30"/>
      <c r="AX36" s="30">
        <f>SUM(AX16:AX34)</f>
        <v>4365</v>
      </c>
      <c r="AY36" s="30"/>
      <c r="AZ36" s="30">
        <f>SUM(AZ16:AZ34)</f>
        <v>4165</v>
      </c>
      <c r="BA36" s="30"/>
      <c r="BB36" s="30">
        <f>SUM(BB16:BB34)</f>
        <v>6500</v>
      </c>
      <c r="BC36" s="30"/>
      <c r="BD36" s="30">
        <f>SUM(BD16:BD34)</f>
        <v>6494</v>
      </c>
      <c r="BE36" s="30"/>
    </row>
    <row r="37" spans="2:57" ht="14.25">
      <c r="B37" s="15"/>
      <c r="C37" s="65"/>
      <c r="D37" s="15"/>
      <c r="E37" s="15"/>
      <c r="F37" s="15"/>
      <c r="G37" s="63"/>
      <c r="H37" s="15"/>
      <c r="I37" s="15"/>
      <c r="J37" s="15"/>
      <c r="L37" s="15"/>
      <c r="N37" s="15"/>
      <c r="P37" s="30"/>
      <c r="Q37" s="30"/>
      <c r="R37" s="30"/>
      <c r="S37" s="30"/>
      <c r="T37" s="30"/>
      <c r="U37" s="30"/>
      <c r="V37" s="30"/>
      <c r="X37" s="30"/>
      <c r="Z37" s="30"/>
      <c r="AB37" s="30"/>
      <c r="AD37" s="30"/>
      <c r="AF37" s="30"/>
      <c r="AH37" s="30"/>
      <c r="AJ37" s="30"/>
      <c r="AL37" s="30"/>
      <c r="AN37" s="30"/>
      <c r="AP37" s="30"/>
      <c r="AQ37" s="30"/>
      <c r="AR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4" customFormat="1" ht="15.75">
      <c r="A38" s="4" t="s">
        <v>66</v>
      </c>
      <c r="B38" s="84">
        <f>SUM(B14-B36)</f>
        <v>-1704</v>
      </c>
      <c r="C38" s="82"/>
      <c r="D38" s="84">
        <f>SUM(D14-D36)</f>
        <v>-2232.5600000000004</v>
      </c>
      <c r="E38" s="81"/>
      <c r="F38" s="15"/>
      <c r="G38" s="83"/>
      <c r="H38" s="81">
        <v>425</v>
      </c>
      <c r="I38" s="81"/>
      <c r="J38" s="15"/>
      <c r="L38" s="84">
        <f>L14-L36+1</f>
        <v>1226</v>
      </c>
      <c r="N38" s="81">
        <f>N14-N36</f>
        <v>0</v>
      </c>
      <c r="P38" s="85" t="e">
        <f>P14-P36</f>
        <v>#REF!</v>
      </c>
      <c r="Q38" s="85"/>
      <c r="R38" s="85">
        <f>R14-R36</f>
        <v>-200</v>
      </c>
      <c r="S38" s="85"/>
      <c r="T38" s="85">
        <f>T14-T36</f>
        <v>-7544</v>
      </c>
      <c r="U38" s="85"/>
      <c r="V38" s="85">
        <f>V14-V36</f>
        <v>-300</v>
      </c>
      <c r="X38" s="85">
        <f>X14-X36</f>
        <v>2000</v>
      </c>
      <c r="Z38" s="85">
        <f>Z14-Z36</f>
        <v>100</v>
      </c>
      <c r="AB38" s="85">
        <f>AB14-AB36</f>
        <v>2632</v>
      </c>
      <c r="AD38" s="85">
        <f>AD14-AD36</f>
        <v>550</v>
      </c>
      <c r="AF38" s="85">
        <f>AF14-AF36</f>
        <v>1986.8199999999997</v>
      </c>
      <c r="AH38" s="85">
        <f>AH14-AH36</f>
        <v>50</v>
      </c>
      <c r="AJ38" s="85">
        <v>1445.53</v>
      </c>
      <c r="AL38" s="85">
        <f>AL14-AL36</f>
        <v>450</v>
      </c>
      <c r="AN38" s="85">
        <v>1471.2</v>
      </c>
      <c r="AP38" s="85">
        <f>AP14-AP36</f>
        <v>0</v>
      </c>
      <c r="AQ38" s="85"/>
      <c r="AR38" s="85">
        <v>180.4</v>
      </c>
      <c r="AT38" s="85">
        <f>AT14-AT36</f>
        <v>1500</v>
      </c>
      <c r="AU38" s="85"/>
      <c r="AV38" s="85">
        <v>1899.09</v>
      </c>
      <c r="AW38" s="85"/>
      <c r="AX38" s="85">
        <f>AX14-AX36</f>
        <v>1525</v>
      </c>
      <c r="AY38" s="85"/>
      <c r="AZ38" s="85">
        <f>AZ14-AZ36</f>
        <v>1792</v>
      </c>
      <c r="BA38" s="85"/>
      <c r="BB38" s="85">
        <f>BB14-BB36</f>
        <v>-200</v>
      </c>
      <c r="BC38" s="85"/>
      <c r="BD38" s="85">
        <f>BD14-BD36</f>
        <v>-299</v>
      </c>
      <c r="BE38" s="85"/>
    </row>
    <row r="39" spans="28:57" ht="14.25">
      <c r="AB39" s="30"/>
      <c r="AD39" s="30"/>
      <c r="AF39" s="30"/>
      <c r="AH39" s="30"/>
      <c r="AJ39" s="30"/>
      <c r="AL39" s="30"/>
      <c r="AN39" s="30"/>
      <c r="AP39" s="30"/>
      <c r="AQ39" s="30"/>
      <c r="AR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28:57" ht="14.25">
      <c r="AB40" s="30"/>
      <c r="AC40" s="30"/>
      <c r="AD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20:52" ht="14.25">
      <c r="T41" s="86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2:52" ht="14.25">
      <c r="L42" s="1" t="s">
        <v>67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28:52" ht="14.25"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28:52" ht="14.25"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ht="14.25">
      <c r="L45" s="1" t="s">
        <v>68</v>
      </c>
    </row>
  </sheetData>
  <sheetProtection selectLockedCells="1" selectUnlockedCells="1"/>
  <printOptions/>
  <pageMargins left="0.7083333333333334" right="0.3541666666666667" top="0.7486111111111111" bottom="0.7486111111111111" header="0.31527777777777777" footer="0.31527777777777777"/>
  <pageSetup horizontalDpi="300" verticalDpi="300" orientation="landscape" paperSize="9"/>
  <headerFooter alignWithMargins="0">
    <oddHeader>&amp;C&amp;"Calibri,Standaard"&amp;11RESULTATENREKENING</oddHeader>
    <oddFooter>&amp;C&amp;"Calibri,Standaard"&amp;11DEFINITIEF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M32" sqref="M32"/>
    </sheetView>
  </sheetViews>
  <sheetFormatPr defaultColWidth="8.7109375" defaultRowHeight="12.75"/>
  <cols>
    <col min="1" max="1" width="8.7109375" style="1" customWidth="1"/>
    <col min="2" max="2" width="13.28125" style="87" customWidth="1"/>
    <col min="3" max="4" width="10.7109375" style="86" customWidth="1"/>
    <col min="5" max="5" width="11.00390625" style="86" customWidth="1"/>
    <col min="6" max="7" width="10.7109375" style="86" customWidth="1"/>
    <col min="8" max="9" width="8.7109375" style="86" hidden="1" customWidth="1"/>
    <col min="10" max="10" width="13.8515625" style="86" customWidth="1"/>
    <col min="11" max="13" width="10.7109375" style="86" customWidth="1"/>
    <col min="14" max="14" width="0" style="86" hidden="1" customWidth="1"/>
    <col min="15" max="20" width="10.7109375" style="86" customWidth="1"/>
    <col min="21" max="21" width="45.8515625" style="1" customWidth="1"/>
    <col min="22" max="16384" width="8.7109375" style="1" customWidth="1"/>
  </cols>
  <sheetData>
    <row r="1" spans="1:20" s="88" customFormat="1" ht="42.75">
      <c r="A1" s="88" t="s">
        <v>69</v>
      </c>
      <c r="B1" s="89" t="s">
        <v>18</v>
      </c>
      <c r="C1" s="90" t="s">
        <v>70</v>
      </c>
      <c r="D1" s="90" t="s">
        <v>71</v>
      </c>
      <c r="E1" s="90" t="s">
        <v>72</v>
      </c>
      <c r="F1" s="90" t="s">
        <v>73</v>
      </c>
      <c r="G1" s="90" t="s">
        <v>74</v>
      </c>
      <c r="H1" s="90" t="s">
        <v>75</v>
      </c>
      <c r="I1" s="90" t="s">
        <v>76</v>
      </c>
      <c r="J1" s="90" t="s">
        <v>50</v>
      </c>
      <c r="K1" s="90" t="s">
        <v>77</v>
      </c>
      <c r="L1" s="90" t="s">
        <v>88</v>
      </c>
      <c r="M1" s="90" t="s">
        <v>78</v>
      </c>
      <c r="N1" s="90" t="s">
        <v>79</v>
      </c>
      <c r="O1" s="90" t="s">
        <v>80</v>
      </c>
      <c r="P1" s="90" t="s">
        <v>60</v>
      </c>
      <c r="Q1" s="90" t="s">
        <v>81</v>
      </c>
      <c r="R1" s="90" t="s">
        <v>87</v>
      </c>
      <c r="S1" s="90" t="s">
        <v>82</v>
      </c>
      <c r="T1" s="90"/>
    </row>
    <row r="2" ht="14.25">
      <c r="C2" s="91"/>
    </row>
    <row r="3" spans="1:21" ht="14.25">
      <c r="A3" s="92"/>
      <c r="B3" s="93">
        <v>43678</v>
      </c>
      <c r="C3" s="94">
        <v>3735.52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>
        <v>3735.52</v>
      </c>
      <c r="T3" s="94"/>
      <c r="U3" s="92"/>
    </row>
    <row r="4" spans="2:6" ht="14.25">
      <c r="B4" s="87">
        <v>43678</v>
      </c>
      <c r="C4" s="86">
        <v>-9.95</v>
      </c>
      <c r="F4" s="86">
        <v>9.95</v>
      </c>
    </row>
    <row r="5" spans="1:21" s="104" customFormat="1" ht="14.25">
      <c r="A5" s="104">
        <v>301</v>
      </c>
      <c r="B5" s="105">
        <v>43710</v>
      </c>
      <c r="C5" s="106">
        <v>-660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>
        <v>660</v>
      </c>
      <c r="S5" s="106"/>
      <c r="T5" s="106"/>
      <c r="U5" s="104" t="s">
        <v>85</v>
      </c>
    </row>
    <row r="6" spans="2:20" s="104" customFormat="1" ht="14.25">
      <c r="B6" s="105">
        <v>43709</v>
      </c>
      <c r="C6" s="106">
        <v>-9.97</v>
      </c>
      <c r="D6" s="106"/>
      <c r="E6" s="106"/>
      <c r="F6" s="106">
        <v>9.97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2:20" s="104" customFormat="1" ht="14.25">
      <c r="B7" s="105">
        <v>44105</v>
      </c>
      <c r="C7" s="106">
        <v>-9.95</v>
      </c>
      <c r="D7" s="106"/>
      <c r="E7" s="106"/>
      <c r="F7" s="106">
        <v>9.95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1" s="104" customFormat="1" ht="14.25">
      <c r="A8" s="107">
        <v>302</v>
      </c>
      <c r="B8" s="105">
        <v>43742</v>
      </c>
      <c r="C8" s="106">
        <v>-36</v>
      </c>
      <c r="D8" s="106"/>
      <c r="E8" s="106"/>
      <c r="F8" s="106"/>
      <c r="G8" s="106"/>
      <c r="H8" s="106"/>
      <c r="I8" s="106"/>
      <c r="J8" s="106">
        <v>36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4" t="s">
        <v>86</v>
      </c>
    </row>
    <row r="9" spans="1:26" s="103" customFormat="1" ht="14.25">
      <c r="A9" s="104">
        <v>303</v>
      </c>
      <c r="B9" s="105">
        <v>43742</v>
      </c>
      <c r="C9" s="106">
        <v>-105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>
        <v>105</v>
      </c>
      <c r="Q9" s="106"/>
      <c r="R9" s="106"/>
      <c r="S9" s="106"/>
      <c r="T9" s="106"/>
      <c r="U9" s="104" t="s">
        <v>90</v>
      </c>
      <c r="V9" s="104"/>
      <c r="W9" s="104"/>
      <c r="X9" s="104"/>
      <c r="Y9" s="104"/>
      <c r="Z9" s="104"/>
    </row>
    <row r="10" spans="1:26" s="103" customFormat="1" ht="14.25">
      <c r="A10" s="104">
        <v>304</v>
      </c>
      <c r="B10" s="105">
        <v>43752</v>
      </c>
      <c r="C10" s="106">
        <v>-242.55</v>
      </c>
      <c r="D10" s="106"/>
      <c r="E10" s="106"/>
      <c r="F10" s="106"/>
      <c r="G10" s="106"/>
      <c r="H10" s="106"/>
      <c r="I10" s="106"/>
      <c r="J10" s="106"/>
      <c r="K10" s="106">
        <v>242.55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4" t="s">
        <v>91</v>
      </c>
      <c r="V10" s="104"/>
      <c r="W10" s="104"/>
      <c r="X10" s="104"/>
      <c r="Y10" s="104"/>
      <c r="Z10" s="104"/>
    </row>
    <row r="11" spans="1:26" s="103" customFormat="1" ht="14.25">
      <c r="A11" s="104"/>
      <c r="B11" s="105">
        <v>43770</v>
      </c>
      <c r="C11" s="106">
        <v>-9.95</v>
      </c>
      <c r="D11" s="106"/>
      <c r="E11" s="106"/>
      <c r="F11" s="106">
        <v>9.95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4"/>
      <c r="V11" s="104"/>
      <c r="W11" s="104"/>
      <c r="X11" s="104"/>
      <c r="Y11" s="104"/>
      <c r="Z11" s="104"/>
    </row>
    <row r="12" spans="1:26" s="103" customFormat="1" ht="14.25">
      <c r="A12" s="104">
        <v>305</v>
      </c>
      <c r="B12" s="105">
        <v>43781</v>
      </c>
      <c r="C12" s="106">
        <v>-29.9</v>
      </c>
      <c r="D12" s="106"/>
      <c r="E12" s="106"/>
      <c r="F12" s="106"/>
      <c r="G12" s="106"/>
      <c r="H12" s="106"/>
      <c r="I12" s="106"/>
      <c r="J12" s="106">
        <v>29.9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4" t="s">
        <v>92</v>
      </c>
      <c r="V12" s="104"/>
      <c r="W12" s="104"/>
      <c r="X12" s="104"/>
      <c r="Y12" s="104"/>
      <c r="Z12" s="104"/>
    </row>
    <row r="13" spans="1:26" s="103" customFormat="1" ht="14.25">
      <c r="A13" s="104">
        <v>306</v>
      </c>
      <c r="B13" s="105">
        <v>43787</v>
      </c>
      <c r="C13" s="106">
        <v>-271.1</v>
      </c>
      <c r="D13" s="106"/>
      <c r="E13" s="106"/>
      <c r="F13" s="106"/>
      <c r="G13" s="106"/>
      <c r="H13" s="106"/>
      <c r="I13" s="106"/>
      <c r="J13" s="106"/>
      <c r="K13" s="106">
        <v>271.1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4" t="s">
        <v>93</v>
      </c>
      <c r="V13" s="104"/>
      <c r="W13" s="104"/>
      <c r="X13" s="104"/>
      <c r="Y13" s="104"/>
      <c r="Z13" s="104"/>
    </row>
    <row r="14" spans="1:26" s="103" customFormat="1" ht="14.25">
      <c r="A14" s="104"/>
      <c r="B14" s="105">
        <v>43800</v>
      </c>
      <c r="C14" s="106">
        <v>-9.95</v>
      </c>
      <c r="D14" s="106"/>
      <c r="E14" s="106"/>
      <c r="F14" s="106">
        <v>9.95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4"/>
      <c r="V14" s="104"/>
      <c r="W14" s="104"/>
      <c r="X14" s="104"/>
      <c r="Y14" s="104"/>
      <c r="Z14" s="104"/>
    </row>
    <row r="15" spans="1:26" s="103" customFormat="1" ht="14.25">
      <c r="A15" s="104">
        <v>307</v>
      </c>
      <c r="B15" s="105">
        <v>43815</v>
      </c>
      <c r="C15" s="106">
        <v>-189.23</v>
      </c>
      <c r="D15" s="106"/>
      <c r="E15" s="106"/>
      <c r="F15" s="106"/>
      <c r="G15" s="106"/>
      <c r="H15" s="106"/>
      <c r="I15" s="106"/>
      <c r="J15" s="106"/>
      <c r="K15" s="106">
        <v>189.23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4" t="s">
        <v>94</v>
      </c>
      <c r="V15" s="104"/>
      <c r="W15" s="104"/>
      <c r="X15" s="104"/>
      <c r="Y15" s="104"/>
      <c r="Z15" s="104"/>
    </row>
    <row r="16" spans="1:26" s="103" customFormat="1" ht="14.25">
      <c r="A16" s="104">
        <v>308</v>
      </c>
      <c r="B16" s="105">
        <v>43803</v>
      </c>
      <c r="C16" s="106">
        <v>5489.25</v>
      </c>
      <c r="D16" s="106">
        <v>5489.25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4"/>
      <c r="V16" s="104"/>
      <c r="W16" s="104"/>
      <c r="X16" s="104"/>
      <c r="Y16" s="104"/>
      <c r="Z16" s="104"/>
    </row>
    <row r="17" spans="1:26" s="103" customFormat="1" ht="14.25">
      <c r="A17" s="104"/>
      <c r="B17" s="105">
        <v>43831</v>
      </c>
      <c r="C17" s="106">
        <v>-9.95</v>
      </c>
      <c r="D17" s="106"/>
      <c r="E17" s="106"/>
      <c r="F17" s="106">
        <v>9.95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4"/>
      <c r="V17" s="104"/>
      <c r="W17" s="104"/>
      <c r="X17" s="104"/>
      <c r="Y17" s="104"/>
      <c r="Z17" s="104"/>
    </row>
    <row r="18" spans="1:26" s="103" customFormat="1" ht="14.25">
      <c r="A18" s="104">
        <v>309</v>
      </c>
      <c r="B18" s="105">
        <v>43837</v>
      </c>
      <c r="C18" s="106">
        <v>-1028.5</v>
      </c>
      <c r="D18" s="106"/>
      <c r="E18" s="106"/>
      <c r="F18" s="106"/>
      <c r="G18" s="106"/>
      <c r="H18" s="106"/>
      <c r="I18" s="106"/>
      <c r="J18" s="106"/>
      <c r="K18" s="106"/>
      <c r="L18" s="106">
        <v>1028.5</v>
      </c>
      <c r="M18" s="106"/>
      <c r="N18" s="106"/>
      <c r="O18" s="106"/>
      <c r="P18" s="106"/>
      <c r="Q18" s="106"/>
      <c r="R18" s="106"/>
      <c r="S18" s="106"/>
      <c r="T18" s="106"/>
      <c r="U18" s="104" t="s">
        <v>95</v>
      </c>
      <c r="V18" s="104"/>
      <c r="W18" s="104"/>
      <c r="X18" s="104"/>
      <c r="Y18" s="104"/>
      <c r="Z18" s="104"/>
    </row>
    <row r="19" spans="1:26" s="103" customFormat="1" ht="14.25">
      <c r="A19" s="104">
        <v>310</v>
      </c>
      <c r="B19" s="105">
        <v>43843</v>
      </c>
      <c r="C19" s="106">
        <v>-27</v>
      </c>
      <c r="D19" s="106"/>
      <c r="E19" s="106"/>
      <c r="F19" s="106"/>
      <c r="G19" s="106"/>
      <c r="H19" s="106"/>
      <c r="I19" s="106"/>
      <c r="J19" s="106"/>
      <c r="K19" s="106"/>
      <c r="L19" s="106">
        <v>27</v>
      </c>
      <c r="M19" s="106"/>
      <c r="N19" s="106"/>
      <c r="O19" s="106"/>
      <c r="P19" s="106"/>
      <c r="Q19" s="106"/>
      <c r="R19" s="106"/>
      <c r="S19" s="106"/>
      <c r="T19" s="106"/>
      <c r="U19" s="104" t="s">
        <v>96</v>
      </c>
      <c r="V19" s="104"/>
      <c r="W19" s="104"/>
      <c r="X19" s="104"/>
      <c r="Y19" s="104"/>
      <c r="Z19" s="104"/>
    </row>
    <row r="20" spans="1:26" s="103" customFormat="1" ht="14.25">
      <c r="A20" s="104"/>
      <c r="B20" s="105">
        <v>43862</v>
      </c>
      <c r="C20" s="106">
        <v>-9.95</v>
      </c>
      <c r="D20" s="106"/>
      <c r="E20" s="106"/>
      <c r="F20" s="106">
        <v>9.95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4"/>
      <c r="V20" s="104"/>
      <c r="W20" s="104"/>
      <c r="X20" s="104"/>
      <c r="Y20" s="104"/>
      <c r="Z20" s="104"/>
    </row>
    <row r="21" spans="1:26" s="103" customFormat="1" ht="14.25">
      <c r="A21" s="104"/>
      <c r="B21" s="105">
        <v>43891</v>
      </c>
      <c r="C21" s="106">
        <v>-9.94</v>
      </c>
      <c r="D21" s="106"/>
      <c r="E21" s="106"/>
      <c r="F21" s="106">
        <v>9.94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4"/>
      <c r="V21" s="104"/>
      <c r="W21" s="104"/>
      <c r="X21" s="104"/>
      <c r="Y21" s="104"/>
      <c r="Z21" s="104"/>
    </row>
    <row r="22" spans="1:26" s="103" customFormat="1" ht="14.25">
      <c r="A22" s="104"/>
      <c r="B22" s="105">
        <v>43922</v>
      </c>
      <c r="C22" s="106">
        <v>-9.94</v>
      </c>
      <c r="D22" s="106"/>
      <c r="E22" s="106"/>
      <c r="F22" s="106">
        <v>9.94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4"/>
      <c r="V22" s="104"/>
      <c r="W22" s="104"/>
      <c r="X22" s="104"/>
      <c r="Y22" s="104"/>
      <c r="Z22" s="104"/>
    </row>
    <row r="23" spans="1:26" s="103" customFormat="1" ht="14.25">
      <c r="A23" s="104"/>
      <c r="B23" s="105">
        <v>43952</v>
      </c>
      <c r="C23" s="106">
        <v>-9.95</v>
      </c>
      <c r="D23" s="106"/>
      <c r="E23" s="106"/>
      <c r="F23" s="106">
        <v>9.95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4"/>
      <c r="V23" s="104"/>
      <c r="W23" s="104"/>
      <c r="X23" s="104"/>
      <c r="Y23" s="104"/>
      <c r="Z23" s="104"/>
    </row>
    <row r="24" spans="1:26" s="103" customFormat="1" ht="14.25">
      <c r="A24" s="104"/>
      <c r="B24" s="105">
        <v>43983</v>
      </c>
      <c r="C24" s="106">
        <v>-9.94</v>
      </c>
      <c r="D24" s="106"/>
      <c r="E24" s="106"/>
      <c r="F24" s="106">
        <v>9.94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4"/>
      <c r="V24" s="104"/>
      <c r="W24" s="104"/>
      <c r="X24" s="104"/>
      <c r="Y24" s="104"/>
      <c r="Z24" s="104"/>
    </row>
    <row r="25" spans="1:26" s="103" customFormat="1" ht="14.25">
      <c r="A25" s="104">
        <v>311</v>
      </c>
      <c r="B25" s="105">
        <v>44007</v>
      </c>
      <c r="C25" s="106">
        <v>-320.05</v>
      </c>
      <c r="D25" s="106"/>
      <c r="E25" s="106"/>
      <c r="F25" s="106"/>
      <c r="G25" s="106"/>
      <c r="H25" s="106"/>
      <c r="I25" s="106"/>
      <c r="J25" s="106"/>
      <c r="K25" s="106">
        <v>320.05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4" t="s">
        <v>91</v>
      </c>
      <c r="V25" s="104"/>
      <c r="W25" s="104"/>
      <c r="X25" s="104"/>
      <c r="Y25" s="104"/>
      <c r="Z25" s="104"/>
    </row>
    <row r="26" spans="1:26" s="103" customFormat="1" ht="14.25">
      <c r="A26" s="104">
        <v>312</v>
      </c>
      <c r="B26" s="105">
        <v>44007</v>
      </c>
      <c r="C26" s="106">
        <v>-350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>
        <v>350</v>
      </c>
      <c r="Q26" s="106"/>
      <c r="R26" s="106"/>
      <c r="S26" s="106"/>
      <c r="T26" s="106"/>
      <c r="U26" s="104"/>
      <c r="V26" s="104"/>
      <c r="W26" s="104"/>
      <c r="X26" s="104"/>
      <c r="Y26" s="104"/>
      <c r="Z26" s="104"/>
    </row>
    <row r="27" spans="1:26" s="103" customFormat="1" ht="14.25">
      <c r="A27" s="104">
        <v>313</v>
      </c>
      <c r="B27" s="105">
        <v>44010</v>
      </c>
      <c r="C27" s="106">
        <v>-53.18</v>
      </c>
      <c r="D27" s="106"/>
      <c r="E27" s="106"/>
      <c r="F27" s="106"/>
      <c r="G27" s="106"/>
      <c r="H27" s="106"/>
      <c r="I27" s="106"/>
      <c r="J27" s="106"/>
      <c r="K27" s="106">
        <v>53.18</v>
      </c>
      <c r="L27" s="106"/>
      <c r="M27" s="106"/>
      <c r="N27" s="106"/>
      <c r="O27" s="106"/>
      <c r="P27" s="106"/>
      <c r="Q27" s="106"/>
      <c r="R27" s="106"/>
      <c r="S27" s="106"/>
      <c r="T27" s="106"/>
      <c r="U27" s="104" t="s">
        <v>98</v>
      </c>
      <c r="V27" s="104"/>
      <c r="W27" s="104"/>
      <c r="X27" s="104"/>
      <c r="Y27" s="104"/>
      <c r="Z27" s="104"/>
    </row>
    <row r="28" spans="1:26" s="103" customFormat="1" ht="14.25">
      <c r="A28" s="104"/>
      <c r="B28" s="105">
        <v>44013</v>
      </c>
      <c r="C28" s="106">
        <v>-9.95</v>
      </c>
      <c r="D28" s="106"/>
      <c r="E28" s="106"/>
      <c r="F28" s="106">
        <v>9.95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4"/>
      <c r="V28" s="104"/>
      <c r="W28" s="104"/>
      <c r="X28" s="104"/>
      <c r="Y28" s="104"/>
      <c r="Z28" s="104"/>
    </row>
    <row r="29" spans="1:26" s="103" customFormat="1" ht="14.25">
      <c r="A29" s="104">
        <v>314</v>
      </c>
      <c r="B29" s="105">
        <v>44016</v>
      </c>
      <c r="C29" s="106">
        <v>-354.53</v>
      </c>
      <c r="D29" s="106"/>
      <c r="E29" s="106"/>
      <c r="F29" s="106"/>
      <c r="G29" s="106"/>
      <c r="H29" s="106"/>
      <c r="I29" s="106"/>
      <c r="J29" s="106"/>
      <c r="K29" s="106">
        <v>354.53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4" t="s">
        <v>97</v>
      </c>
      <c r="V29" s="104"/>
      <c r="W29" s="104"/>
      <c r="X29" s="104"/>
      <c r="Y29" s="104"/>
      <c r="Z29" s="104"/>
    </row>
    <row r="30" spans="1:26" s="103" customFormat="1" ht="14.25">
      <c r="A30" s="104">
        <v>315</v>
      </c>
      <c r="B30" s="105">
        <v>44016</v>
      </c>
      <c r="C30" s="106">
        <v>-504.75</v>
      </c>
      <c r="D30" s="106"/>
      <c r="E30" s="106"/>
      <c r="F30" s="106"/>
      <c r="G30" s="106"/>
      <c r="H30" s="106"/>
      <c r="I30" s="106"/>
      <c r="J30" s="106"/>
      <c r="K30" s="106">
        <v>504.75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4" t="s">
        <v>99</v>
      </c>
      <c r="V30" s="104"/>
      <c r="W30" s="104"/>
      <c r="X30" s="104"/>
      <c r="Y30" s="104"/>
      <c r="Z30" s="104"/>
    </row>
    <row r="31" spans="1:26" s="103" customFormat="1" ht="14.25">
      <c r="A31" s="104">
        <v>316</v>
      </c>
      <c r="B31" s="105">
        <v>44018</v>
      </c>
      <c r="C31" s="106">
        <v>-341.22</v>
      </c>
      <c r="D31" s="106"/>
      <c r="E31" s="106"/>
      <c r="F31" s="106"/>
      <c r="G31" s="106"/>
      <c r="H31" s="106"/>
      <c r="I31" s="106"/>
      <c r="J31" s="106"/>
      <c r="K31" s="106">
        <v>341.22</v>
      </c>
      <c r="L31" s="106"/>
      <c r="M31" s="106"/>
      <c r="N31" s="106"/>
      <c r="O31" s="106"/>
      <c r="P31" s="106"/>
      <c r="Q31" s="106"/>
      <c r="R31" s="106"/>
      <c r="S31" s="106"/>
      <c r="T31" s="106"/>
      <c r="U31" s="104" t="s">
        <v>100</v>
      </c>
      <c r="V31" s="104"/>
      <c r="W31" s="104"/>
      <c r="X31" s="104"/>
      <c r="Y31" s="104"/>
      <c r="Z31" s="104"/>
    </row>
    <row r="32" spans="1:26" s="103" customFormat="1" ht="14.25">
      <c r="A32" s="104">
        <v>317</v>
      </c>
      <c r="B32" s="105">
        <v>44018</v>
      </c>
      <c r="C32" s="106">
        <v>-970.38</v>
      </c>
      <c r="D32" s="106"/>
      <c r="E32" s="106"/>
      <c r="F32" s="106"/>
      <c r="G32" s="106"/>
      <c r="H32" s="106"/>
      <c r="I32" s="106"/>
      <c r="J32" s="106"/>
      <c r="K32" s="106">
        <v>970.38</v>
      </c>
      <c r="L32" s="106"/>
      <c r="M32" s="106"/>
      <c r="N32" s="106"/>
      <c r="O32" s="106"/>
      <c r="P32" s="106"/>
      <c r="Q32" s="106"/>
      <c r="R32" s="106"/>
      <c r="S32" s="106"/>
      <c r="T32" s="106"/>
      <c r="U32" s="104" t="s">
        <v>101</v>
      </c>
      <c r="V32" s="104"/>
      <c r="W32" s="104"/>
      <c r="X32" s="104"/>
      <c r="Y32" s="104"/>
      <c r="Z32" s="104"/>
    </row>
    <row r="33" spans="1:26" s="103" customFormat="1" ht="14.25">
      <c r="A33" s="104">
        <v>318</v>
      </c>
      <c r="B33" s="105">
        <v>44020</v>
      </c>
      <c r="C33" s="106">
        <v>-2119.03</v>
      </c>
      <c r="D33" s="106"/>
      <c r="E33" s="106"/>
      <c r="F33" s="106"/>
      <c r="G33" s="106"/>
      <c r="H33" s="106"/>
      <c r="I33" s="106"/>
      <c r="J33" s="106"/>
      <c r="K33" s="106">
        <v>2000</v>
      </c>
      <c r="L33" s="106"/>
      <c r="M33" s="106"/>
      <c r="N33" s="106"/>
      <c r="O33" s="106"/>
      <c r="P33" s="106"/>
      <c r="Q33" s="106"/>
      <c r="R33" s="106"/>
      <c r="S33" s="106"/>
      <c r="T33" s="106"/>
      <c r="U33" s="104" t="s">
        <v>102</v>
      </c>
      <c r="V33" s="104"/>
      <c r="W33" s="104"/>
      <c r="X33" s="104"/>
      <c r="Y33" s="104"/>
      <c r="Z33" s="104"/>
    </row>
    <row r="34" spans="1:26" s="103" customFormat="1" ht="14.25">
      <c r="A34" s="104"/>
      <c r="B34" s="105"/>
      <c r="C34" s="106"/>
      <c r="D34" s="106"/>
      <c r="E34" s="106"/>
      <c r="F34" s="106"/>
      <c r="G34" s="106"/>
      <c r="H34" s="106"/>
      <c r="I34" s="106"/>
      <c r="J34" s="106"/>
      <c r="K34" s="106">
        <v>119.03</v>
      </c>
      <c r="L34" s="106"/>
      <c r="M34" s="106"/>
      <c r="N34" s="106"/>
      <c r="O34" s="106"/>
      <c r="P34" s="106"/>
      <c r="Q34" s="106"/>
      <c r="R34" s="106"/>
      <c r="S34" s="106"/>
      <c r="T34" s="106"/>
      <c r="U34" s="104" t="s">
        <v>103</v>
      </c>
      <c r="V34" s="104"/>
      <c r="W34" s="104"/>
      <c r="X34" s="104"/>
      <c r="Y34" s="104"/>
      <c r="Z34" s="104"/>
    </row>
    <row r="35" spans="1:26" s="103" customFormat="1" ht="14.25">
      <c r="A35" s="104"/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4"/>
      <c r="V35" s="104"/>
      <c r="W35" s="104"/>
      <c r="X35" s="104"/>
      <c r="Y35" s="104"/>
      <c r="Z35" s="104"/>
    </row>
    <row r="36" spans="1:19" ht="14.25">
      <c r="A36" s="104"/>
      <c r="B36" s="105"/>
      <c r="C36" s="106"/>
      <c r="D36" s="86">
        <f>SUM(D5:D35)</f>
        <v>5489.25</v>
      </c>
      <c r="F36" s="86">
        <f aca="true" t="shared" si="0" ref="F36:K36">SUM(F3:F35)</f>
        <v>119.39</v>
      </c>
      <c r="G36" s="86">
        <f t="shared" si="0"/>
        <v>0</v>
      </c>
      <c r="H36" s="86">
        <f t="shared" si="0"/>
        <v>0</v>
      </c>
      <c r="I36" s="86">
        <f t="shared" si="0"/>
        <v>0</v>
      </c>
      <c r="J36" s="86">
        <f t="shared" si="0"/>
        <v>65.9</v>
      </c>
      <c r="K36" s="86">
        <f t="shared" si="0"/>
        <v>5366.0199999999995</v>
      </c>
      <c r="L36" s="86">
        <f>SUM(L4:L35)</f>
        <v>1055.5</v>
      </c>
      <c r="M36" s="86">
        <f aca="true" t="shared" si="1" ref="M36:S36">SUM(M3:M35)</f>
        <v>0</v>
      </c>
      <c r="N36" s="86">
        <f t="shared" si="1"/>
        <v>0</v>
      </c>
      <c r="O36" s="86">
        <f t="shared" si="1"/>
        <v>0</v>
      </c>
      <c r="P36" s="86">
        <f t="shared" si="1"/>
        <v>455</v>
      </c>
      <c r="Q36" s="86">
        <f t="shared" si="1"/>
        <v>0</v>
      </c>
      <c r="R36" s="86">
        <f t="shared" si="1"/>
        <v>660</v>
      </c>
      <c r="S36" s="86">
        <f t="shared" si="1"/>
        <v>3735.52</v>
      </c>
    </row>
    <row r="37" spans="3:20" ht="14.25">
      <c r="C37" s="95">
        <f>SUM(C3:C36)</f>
        <v>1502.9600000000023</v>
      </c>
      <c r="D37" s="86" t="s">
        <v>83</v>
      </c>
      <c r="F37" s="96">
        <v>119.39</v>
      </c>
      <c r="G37" s="96">
        <v>0</v>
      </c>
      <c r="H37" s="96">
        <v>0</v>
      </c>
      <c r="I37" s="96">
        <v>0</v>
      </c>
      <c r="J37" s="96">
        <v>65.9</v>
      </c>
      <c r="K37" s="96">
        <v>5366.02</v>
      </c>
      <c r="L37" s="96">
        <v>1055.5</v>
      </c>
      <c r="M37" s="96">
        <v>0</v>
      </c>
      <c r="N37" s="96"/>
      <c r="O37" s="96">
        <v>0</v>
      </c>
      <c r="P37" s="96">
        <v>455</v>
      </c>
      <c r="Q37" s="96">
        <v>0</v>
      </c>
      <c r="R37" s="96">
        <v>660</v>
      </c>
      <c r="S37" s="96"/>
      <c r="T37" s="96">
        <f>SUM(F37:S37)</f>
        <v>7721.81</v>
      </c>
    </row>
    <row r="39" spans="5:6" ht="14.25">
      <c r="E39" s="96">
        <f>D36</f>
        <v>5489.25</v>
      </c>
      <c r="F39" s="86">
        <f>S36</f>
        <v>3735.52</v>
      </c>
    </row>
    <row r="40" spans="5:6" ht="14.25">
      <c r="E40" s="96">
        <f>-T37</f>
        <v>-7721.81</v>
      </c>
      <c r="F40" s="86">
        <v>-1502.96</v>
      </c>
    </row>
    <row r="41" spans="5:6" ht="14.25">
      <c r="E41" s="96">
        <f>SUM(E39:E40)</f>
        <v>-2232.5600000000004</v>
      </c>
      <c r="F41" s="86">
        <f>SUM(F39:F40)</f>
        <v>2232.56</v>
      </c>
    </row>
    <row r="44" spans="6:19" ht="14.25">
      <c r="F44" s="86">
        <v>119.39</v>
      </c>
      <c r="G44" s="86">
        <v>0</v>
      </c>
      <c r="J44" s="86">
        <v>65.9</v>
      </c>
      <c r="K44" s="86">
        <v>5366.02</v>
      </c>
      <c r="L44" s="86">
        <v>1055.5</v>
      </c>
      <c r="M44" s="86">
        <v>0</v>
      </c>
      <c r="O44" s="86">
        <v>0</v>
      </c>
      <c r="P44" s="86">
        <v>455</v>
      </c>
      <c r="Q44" s="86">
        <v>0</v>
      </c>
      <c r="R44" s="86">
        <v>660</v>
      </c>
      <c r="S44" s="86">
        <f>SUM(F44:R44)</f>
        <v>7721.81</v>
      </c>
    </row>
    <row r="46" ht="14.25">
      <c r="K46" s="95"/>
    </row>
  </sheetData>
  <sheetProtection selectLockedCells="1" selectUnlockedCells="1"/>
  <printOptions/>
  <pageMargins left="0.7083333333333334" right="0.7083333333333334" top="0.5513888888888889" bottom="0.5513888888888889" header="0.5118055555555555" footer="0.5118055555555555"/>
  <pageSetup fitToHeight="0" fitToWidth="1"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Renalda Beau van Leenen</dc:creator>
  <cp:keywords/>
  <dc:description/>
  <cp:lastModifiedBy>Theeuwes, Carin</cp:lastModifiedBy>
  <cp:lastPrinted>2020-12-29T13:27:05Z</cp:lastPrinted>
  <dcterms:created xsi:type="dcterms:W3CDTF">2020-12-29T10:16:44Z</dcterms:created>
  <dcterms:modified xsi:type="dcterms:W3CDTF">2021-03-24T17:51:37Z</dcterms:modified>
  <cp:category/>
  <cp:version/>
  <cp:contentType/>
  <cp:contentStatus/>
</cp:coreProperties>
</file>